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770" windowHeight="5910" firstSheet="1" activeTab="1"/>
  </bookViews>
  <sheets>
    <sheet name="原本" sheetId="1" state="hidden" r:id="rId1"/>
    <sheet name="★共通（5-1-1）" sheetId="2" r:id="rId2"/>
    <sheet name="共通 (参照用)" sheetId="8" state="hidden" r:id="rId3"/>
    <sheet name="①訪問系（5-1-2）" sheetId="9" r:id="rId4"/>
    <sheet name="②通所系（5-1-3）" sheetId="10" r:id="rId5"/>
    <sheet name="③短期入所系，多機能系，居住系（5-1-4）" sheetId="11" r:id="rId6"/>
    <sheet name="④施設系（5-1-5）" sheetId="12" r:id="rId7"/>
    <sheet name="⑤福祉用具，居宅介護支援（5-1-6）" sheetId="13" r:id="rId8"/>
    <sheet name="プルダウンリスト" sheetId="14" state="hidden" r:id="rId9"/>
  </sheets>
  <definedNames>
    <definedName name="_xlnm._FilterDatabase" localSheetId="1" hidden="1">'★共通（5-1-1）'!$B$8:$AH$8</definedName>
    <definedName name="_xlnm._FilterDatabase" localSheetId="3" hidden="1">'①訪問系（5-1-2）'!$A$6:$AM$55</definedName>
    <definedName name="_xlnm._FilterDatabase" localSheetId="4" hidden="1">'②通所系（5-1-3）'!$A$6:$P$52</definedName>
    <definedName name="_xlnm._FilterDatabase" localSheetId="5" hidden="1">'③短期入所系，多機能系，居住系（5-1-4）'!$A$6:$R$66</definedName>
    <definedName name="_xlnm._FilterDatabase" localSheetId="6" hidden="1">'④施設系（5-1-5）'!$A$6:$P$62</definedName>
    <definedName name="_xlnm._FilterDatabase" localSheetId="7" hidden="1">'⑤福祉用具，居宅介護支援（5-1-6）'!$A$6:$O$31</definedName>
    <definedName name="_xlnm._FilterDatabase" localSheetId="0" hidden="1">原本!$A$4:$AR$122</definedName>
    <definedName name="_xlnm.Print_Area" localSheetId="1">'★共通（5-1-1）'!$A$4:$AH$126</definedName>
    <definedName name="_xlnm.Print_Area" localSheetId="3">'①訪問系（5-1-2）'!$B$1:$M$55</definedName>
    <definedName name="_xlnm.Print_Area" localSheetId="4">'②通所系（5-1-3）'!$B$1:$K$52</definedName>
    <definedName name="_xlnm.Print_Area" localSheetId="5">'③短期入所系，多機能系，居住系（5-1-4）'!$B$1:$M$66</definedName>
    <definedName name="_xlnm.Print_Area" localSheetId="6">'④施設系（5-1-5）'!$B$1:$K$62</definedName>
    <definedName name="_xlnm.Print_Area" localSheetId="7">'⑤福祉用具，居宅介護支援（5-1-6）'!$B$1:$J$31</definedName>
    <definedName name="_xlnm.Print_Area" localSheetId="0">原本!$A$1:$AJ$122</definedName>
    <definedName name="_xlnm.Print_Titles" localSheetId="1">'★共通（5-1-1）'!$5:$7</definedName>
    <definedName name="_xlnm.Print_Titles" localSheetId="3">'①訪問系（5-1-2）'!$1:$7</definedName>
    <definedName name="_xlnm.Print_Titles" localSheetId="4">'②通所系（5-1-3）'!$1:$7</definedName>
    <definedName name="_xlnm.Print_Titles" localSheetId="5">'③短期入所系，多機能系，居住系（5-1-4）'!$1:$7</definedName>
    <definedName name="_xlnm.Print_Titles" localSheetId="6">'④施設系（5-1-5）'!$1:$7</definedName>
    <definedName name="_xlnm.Print_Titles" localSheetId="7">'⑤福祉用具，居宅介護支援（5-1-6）'!$1:$7</definedName>
    <definedName name="_xlnm.Print_Titles" localSheetId="0">原本!$4:$4</definedName>
  </definedNames>
  <calcPr calcId="145621"/>
</workbook>
</file>

<file path=xl/calcChain.xml><?xml version="1.0" encoding="utf-8"?>
<calcChain xmlns="http://schemas.openxmlformats.org/spreadsheetml/2006/main">
  <c r="M8" i="11" l="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L8" i="9"/>
  <c r="M8" i="9"/>
  <c r="L9" i="9"/>
  <c r="M9" i="9"/>
  <c r="L10" i="9"/>
  <c r="M10" i="9"/>
  <c r="L11" i="9"/>
  <c r="M11" i="9"/>
  <c r="L12" i="9"/>
  <c r="M12" i="9"/>
  <c r="L13" i="9"/>
  <c r="M13" i="9"/>
  <c r="L14" i="9"/>
  <c r="M14" i="9"/>
  <c r="L15" i="9"/>
  <c r="M15" i="9"/>
  <c r="L16" i="9"/>
  <c r="M16" i="9"/>
  <c r="L17" i="9"/>
  <c r="M17" i="9"/>
  <c r="L18" i="9"/>
  <c r="M18" i="9"/>
  <c r="L19" i="9"/>
  <c r="M19" i="9"/>
  <c r="L20" i="9"/>
  <c r="M20" i="9"/>
  <c r="L21" i="9"/>
  <c r="M21" i="9"/>
  <c r="L22" i="9"/>
  <c r="M22" i="9"/>
  <c r="L23" i="9"/>
  <c r="M23" i="9"/>
  <c r="L24" i="9"/>
  <c r="M24" i="9"/>
  <c r="L25" i="9"/>
  <c r="M25" i="9"/>
  <c r="L26" i="9"/>
  <c r="M26" i="9"/>
  <c r="L27" i="9"/>
  <c r="M27" i="9"/>
  <c r="L28" i="9"/>
  <c r="M28" i="9"/>
  <c r="L29" i="9"/>
  <c r="M29" i="9"/>
  <c r="L30" i="9"/>
  <c r="M30" i="9"/>
  <c r="L31" i="9"/>
  <c r="M31" i="9"/>
  <c r="L32" i="9"/>
  <c r="M32" i="9"/>
  <c r="L33" i="9"/>
  <c r="M33" i="9"/>
  <c r="L34" i="9"/>
  <c r="M34" i="9"/>
  <c r="L35" i="9"/>
  <c r="M35" i="9"/>
  <c r="L36" i="9"/>
  <c r="M36" i="9"/>
  <c r="L37" i="9"/>
  <c r="M37" i="9"/>
  <c r="L38" i="9"/>
  <c r="M38" i="9"/>
  <c r="L39" i="9"/>
  <c r="M39" i="9"/>
  <c r="L40" i="9"/>
  <c r="M40" i="9"/>
  <c r="L41" i="9"/>
  <c r="M41" i="9"/>
  <c r="L42" i="9"/>
  <c r="M42" i="9"/>
  <c r="L43" i="9"/>
  <c r="M43" i="9"/>
  <c r="L44" i="9"/>
  <c r="M44" i="9"/>
  <c r="L45" i="9"/>
  <c r="M45" i="9"/>
  <c r="L46" i="9"/>
  <c r="M46" i="9"/>
  <c r="L47" i="9"/>
  <c r="M47" i="9"/>
  <c r="L48" i="9"/>
  <c r="M48" i="9"/>
  <c r="L49" i="9"/>
  <c r="M49" i="9"/>
  <c r="L50" i="9"/>
  <c r="M50" i="9"/>
  <c r="L51" i="9"/>
  <c r="M51" i="9"/>
  <c r="L52" i="9"/>
  <c r="M52" i="9"/>
  <c r="L53" i="9"/>
  <c r="M53" i="9"/>
  <c r="L54" i="9"/>
  <c r="M54" i="9"/>
  <c r="L55" i="9"/>
  <c r="M55" i="9"/>
  <c r="J31" i="13"/>
  <c r="I31" i="13"/>
  <c r="H31" i="13"/>
  <c r="G31" i="13"/>
  <c r="F31" i="13"/>
  <c r="E31" i="13"/>
  <c r="D31" i="13"/>
  <c r="C31" i="13"/>
  <c r="B31" i="13"/>
  <c r="J30" i="13"/>
  <c r="I30" i="13"/>
  <c r="H30" i="13"/>
  <c r="G30" i="13"/>
  <c r="F30" i="13"/>
  <c r="E30" i="13"/>
  <c r="D30" i="13"/>
  <c r="C30" i="13"/>
  <c r="B30" i="13"/>
  <c r="J29" i="13"/>
  <c r="I29" i="13"/>
  <c r="H29" i="13"/>
  <c r="G29" i="13"/>
  <c r="F29" i="13"/>
  <c r="E29" i="13"/>
  <c r="D29" i="13"/>
  <c r="C29" i="13"/>
  <c r="B29" i="13"/>
  <c r="J28" i="13"/>
  <c r="I28" i="13"/>
  <c r="H28" i="13"/>
  <c r="G28" i="13"/>
  <c r="F28" i="13"/>
  <c r="E28" i="13"/>
  <c r="D28" i="13"/>
  <c r="C28" i="13"/>
  <c r="B28" i="13"/>
  <c r="J27" i="13"/>
  <c r="I27" i="13"/>
  <c r="H27" i="13"/>
  <c r="G27" i="13"/>
  <c r="F27" i="13"/>
  <c r="E27" i="13"/>
  <c r="D27" i="13"/>
  <c r="C27" i="13"/>
  <c r="B27" i="13"/>
  <c r="J26" i="13"/>
  <c r="I26" i="13"/>
  <c r="H26" i="13"/>
  <c r="G26" i="13"/>
  <c r="F26" i="13"/>
  <c r="E26" i="13"/>
  <c r="D26" i="13"/>
  <c r="C26" i="13"/>
  <c r="B26" i="13"/>
  <c r="J25" i="13"/>
  <c r="I25" i="13"/>
  <c r="H25" i="13"/>
  <c r="G25" i="13"/>
  <c r="F25" i="13"/>
  <c r="E25" i="13"/>
  <c r="D25" i="13"/>
  <c r="C25" i="13"/>
  <c r="B25" i="13"/>
  <c r="J24" i="13"/>
  <c r="I24" i="13"/>
  <c r="H24" i="13"/>
  <c r="G24" i="13"/>
  <c r="F24" i="13"/>
  <c r="E24" i="13"/>
  <c r="D24" i="13"/>
  <c r="C24" i="13"/>
  <c r="B24" i="13"/>
  <c r="J23" i="13"/>
  <c r="I23" i="13"/>
  <c r="H23" i="13"/>
  <c r="G23" i="13"/>
  <c r="F23" i="13"/>
  <c r="E23" i="13"/>
  <c r="D23" i="13"/>
  <c r="C23" i="13"/>
  <c r="B23" i="13"/>
  <c r="J22" i="13"/>
  <c r="I22" i="13"/>
  <c r="H22" i="13"/>
  <c r="G22" i="13"/>
  <c r="F22" i="13"/>
  <c r="E22" i="13"/>
  <c r="D22" i="13"/>
  <c r="C22" i="13"/>
  <c r="B22" i="13"/>
  <c r="J21" i="13"/>
  <c r="I21" i="13"/>
  <c r="H21" i="13"/>
  <c r="G21" i="13"/>
  <c r="F21" i="13"/>
  <c r="E21" i="13"/>
  <c r="D21" i="13"/>
  <c r="C21" i="13"/>
  <c r="B21" i="13"/>
  <c r="J20" i="13"/>
  <c r="I20" i="13"/>
  <c r="H20" i="13"/>
  <c r="G20" i="13"/>
  <c r="F20" i="13"/>
  <c r="E20" i="13"/>
  <c r="D20" i="13"/>
  <c r="C20" i="13"/>
  <c r="B20" i="13"/>
  <c r="J19" i="13"/>
  <c r="I19" i="13"/>
  <c r="H19" i="13"/>
  <c r="G19" i="13"/>
  <c r="F19" i="13"/>
  <c r="E19" i="13"/>
  <c r="D19" i="13"/>
  <c r="C19" i="13"/>
  <c r="B19" i="13"/>
  <c r="J18" i="13"/>
  <c r="I18" i="13"/>
  <c r="H18" i="13"/>
  <c r="G18" i="13"/>
  <c r="F18" i="13"/>
  <c r="E18" i="13"/>
  <c r="D18" i="13"/>
  <c r="C18" i="13"/>
  <c r="B18" i="13"/>
  <c r="J17" i="13"/>
  <c r="I17" i="13"/>
  <c r="H17" i="13"/>
  <c r="G17" i="13"/>
  <c r="F17" i="13"/>
  <c r="E17" i="13"/>
  <c r="D17" i="13"/>
  <c r="C17" i="13"/>
  <c r="B17" i="13"/>
  <c r="J16" i="13"/>
  <c r="I16" i="13"/>
  <c r="H16" i="13"/>
  <c r="G16" i="13"/>
  <c r="F16" i="13"/>
  <c r="E16" i="13"/>
  <c r="D16" i="13"/>
  <c r="C16" i="13"/>
  <c r="B16" i="13"/>
  <c r="J15" i="13"/>
  <c r="I15" i="13"/>
  <c r="H15" i="13"/>
  <c r="G15" i="13"/>
  <c r="F15" i="13"/>
  <c r="E15" i="13"/>
  <c r="D15" i="13"/>
  <c r="C15" i="13"/>
  <c r="B15" i="13"/>
  <c r="J14" i="13"/>
  <c r="I14" i="13"/>
  <c r="H14" i="13"/>
  <c r="G14" i="13"/>
  <c r="F14" i="13"/>
  <c r="E14" i="13"/>
  <c r="D14" i="13"/>
  <c r="C14" i="13"/>
  <c r="B14" i="13"/>
  <c r="J13" i="13"/>
  <c r="I13" i="13"/>
  <c r="H13" i="13"/>
  <c r="G13" i="13"/>
  <c r="F13" i="13"/>
  <c r="E13" i="13"/>
  <c r="D13" i="13"/>
  <c r="C13" i="13"/>
  <c r="B13" i="13"/>
  <c r="J12" i="13"/>
  <c r="I12" i="13"/>
  <c r="H12" i="13"/>
  <c r="G12" i="13"/>
  <c r="F12" i="13"/>
  <c r="E12" i="13"/>
  <c r="D12" i="13"/>
  <c r="C12" i="13"/>
  <c r="B12" i="13"/>
  <c r="J11" i="13"/>
  <c r="I11" i="13"/>
  <c r="H11" i="13"/>
  <c r="G11" i="13"/>
  <c r="F11" i="13"/>
  <c r="E11" i="13"/>
  <c r="D11" i="13"/>
  <c r="C11" i="13"/>
  <c r="B11" i="13"/>
  <c r="J10" i="13"/>
  <c r="I10" i="13"/>
  <c r="H10" i="13"/>
  <c r="G10" i="13"/>
  <c r="F10" i="13"/>
  <c r="E10" i="13"/>
  <c r="D10" i="13"/>
  <c r="C10" i="13"/>
  <c r="B10" i="13"/>
  <c r="J9" i="13"/>
  <c r="I9" i="13"/>
  <c r="H9" i="13"/>
  <c r="G9" i="13"/>
  <c r="F9" i="13"/>
  <c r="E9" i="13"/>
  <c r="D9" i="13"/>
  <c r="C9" i="13"/>
  <c r="B9" i="13"/>
  <c r="J8" i="13"/>
  <c r="I8" i="13"/>
  <c r="H8" i="13"/>
  <c r="G8" i="13"/>
  <c r="F8" i="13"/>
  <c r="E8" i="13"/>
  <c r="D8" i="13"/>
  <c r="C8" i="13"/>
  <c r="B8" i="13"/>
  <c r="K62" i="12"/>
  <c r="J62" i="12"/>
  <c r="I62" i="12"/>
  <c r="H62" i="12"/>
  <c r="G62" i="12"/>
  <c r="F62" i="12"/>
  <c r="E62" i="12"/>
  <c r="D62" i="12"/>
  <c r="C62" i="12"/>
  <c r="B62" i="12"/>
  <c r="K61" i="12"/>
  <c r="J61" i="12"/>
  <c r="I61" i="12"/>
  <c r="H61" i="12"/>
  <c r="G61" i="12"/>
  <c r="F61" i="12"/>
  <c r="E61" i="12"/>
  <c r="D61" i="12"/>
  <c r="C61" i="12"/>
  <c r="B61" i="12"/>
  <c r="K60" i="12"/>
  <c r="J60" i="12"/>
  <c r="I60" i="12"/>
  <c r="H60" i="12"/>
  <c r="G60" i="12"/>
  <c r="F60" i="12"/>
  <c r="E60" i="12"/>
  <c r="D60" i="12"/>
  <c r="C60" i="12"/>
  <c r="B60" i="12"/>
  <c r="K59" i="12"/>
  <c r="J59" i="12"/>
  <c r="I59" i="12"/>
  <c r="H59" i="12"/>
  <c r="G59" i="12"/>
  <c r="F59" i="12"/>
  <c r="E59" i="12"/>
  <c r="D59" i="12"/>
  <c r="C59" i="12"/>
  <c r="B59" i="12"/>
  <c r="K58" i="12"/>
  <c r="J58" i="12"/>
  <c r="I58" i="12"/>
  <c r="H58" i="12"/>
  <c r="G58" i="12"/>
  <c r="F58" i="12"/>
  <c r="E58" i="12"/>
  <c r="D58" i="12"/>
  <c r="C58" i="12"/>
  <c r="B58" i="12"/>
  <c r="K57" i="12"/>
  <c r="J57" i="12"/>
  <c r="I57" i="12"/>
  <c r="H57" i="12"/>
  <c r="G57" i="12"/>
  <c r="F57" i="12"/>
  <c r="E57" i="12"/>
  <c r="D57" i="12"/>
  <c r="C57" i="12"/>
  <c r="B57" i="12"/>
  <c r="K56" i="12"/>
  <c r="J56" i="12"/>
  <c r="I56" i="12"/>
  <c r="H56" i="12"/>
  <c r="G56" i="12"/>
  <c r="F56" i="12"/>
  <c r="E56" i="12"/>
  <c r="D56" i="12"/>
  <c r="C56" i="12"/>
  <c r="B56" i="12"/>
  <c r="K55" i="12"/>
  <c r="J55" i="12"/>
  <c r="I55" i="12"/>
  <c r="H55" i="12"/>
  <c r="G55" i="12"/>
  <c r="F55" i="12"/>
  <c r="E55" i="12"/>
  <c r="D55" i="12"/>
  <c r="C55" i="12"/>
  <c r="B55" i="12"/>
  <c r="K54" i="12"/>
  <c r="J54" i="12"/>
  <c r="I54" i="12"/>
  <c r="H54" i="12"/>
  <c r="G54" i="12"/>
  <c r="F54" i="12"/>
  <c r="E54" i="12"/>
  <c r="D54" i="12"/>
  <c r="C54" i="12"/>
  <c r="B54" i="12"/>
  <c r="K53" i="12"/>
  <c r="J53" i="12"/>
  <c r="I53" i="12"/>
  <c r="H53" i="12"/>
  <c r="G53" i="12"/>
  <c r="F53" i="12"/>
  <c r="E53" i="12"/>
  <c r="D53" i="12"/>
  <c r="C53" i="12"/>
  <c r="B53" i="12"/>
  <c r="K52" i="12"/>
  <c r="J52" i="12"/>
  <c r="I52" i="12"/>
  <c r="H52" i="12"/>
  <c r="G52" i="12"/>
  <c r="F52" i="12"/>
  <c r="E52" i="12"/>
  <c r="D52" i="12"/>
  <c r="C52" i="12"/>
  <c r="B52" i="12"/>
  <c r="K51" i="12"/>
  <c r="J51" i="12"/>
  <c r="I51" i="12"/>
  <c r="H51" i="12"/>
  <c r="G51" i="12"/>
  <c r="F51" i="12"/>
  <c r="E51" i="12"/>
  <c r="D51" i="12"/>
  <c r="C51" i="12"/>
  <c r="B51" i="12"/>
  <c r="K50" i="12"/>
  <c r="J50" i="12"/>
  <c r="I50" i="12"/>
  <c r="H50" i="12"/>
  <c r="G50" i="12"/>
  <c r="F50" i="12"/>
  <c r="E50" i="12"/>
  <c r="D50" i="12"/>
  <c r="C50" i="12"/>
  <c r="B50" i="12"/>
  <c r="K49" i="12"/>
  <c r="J49" i="12"/>
  <c r="I49" i="12"/>
  <c r="H49" i="12"/>
  <c r="G49" i="12"/>
  <c r="F49" i="12"/>
  <c r="E49" i="12"/>
  <c r="D49" i="12"/>
  <c r="C49" i="12"/>
  <c r="B49" i="12"/>
  <c r="K48" i="12"/>
  <c r="J48" i="12"/>
  <c r="I48" i="12"/>
  <c r="H48" i="12"/>
  <c r="G48" i="12"/>
  <c r="F48" i="12"/>
  <c r="E48" i="12"/>
  <c r="D48" i="12"/>
  <c r="C48" i="12"/>
  <c r="B48" i="12"/>
  <c r="K47" i="12"/>
  <c r="J47" i="12"/>
  <c r="I47" i="12"/>
  <c r="H47" i="12"/>
  <c r="G47" i="12"/>
  <c r="F47" i="12"/>
  <c r="E47" i="12"/>
  <c r="D47" i="12"/>
  <c r="C47" i="12"/>
  <c r="B47" i="12"/>
  <c r="K46" i="12"/>
  <c r="J46" i="12"/>
  <c r="I46" i="12"/>
  <c r="H46" i="12"/>
  <c r="G46" i="12"/>
  <c r="F46" i="12"/>
  <c r="E46" i="12"/>
  <c r="D46" i="12"/>
  <c r="C46" i="12"/>
  <c r="B46" i="12"/>
  <c r="K45" i="12"/>
  <c r="J45" i="12"/>
  <c r="I45" i="12"/>
  <c r="H45" i="12"/>
  <c r="G45" i="12"/>
  <c r="F45" i="12"/>
  <c r="E45" i="12"/>
  <c r="D45" i="12"/>
  <c r="C45" i="12"/>
  <c r="B45" i="12"/>
  <c r="K44" i="12"/>
  <c r="J44" i="12"/>
  <c r="I44" i="12"/>
  <c r="H44" i="12"/>
  <c r="G44" i="12"/>
  <c r="F44" i="12"/>
  <c r="E44" i="12"/>
  <c r="D44" i="12"/>
  <c r="C44" i="12"/>
  <c r="B44" i="12"/>
  <c r="K43" i="12"/>
  <c r="J43" i="12"/>
  <c r="I43" i="12"/>
  <c r="H43" i="12"/>
  <c r="G43" i="12"/>
  <c r="F43" i="12"/>
  <c r="E43" i="12"/>
  <c r="D43" i="12"/>
  <c r="C43" i="12"/>
  <c r="B43" i="12"/>
  <c r="K42" i="12"/>
  <c r="J42" i="12"/>
  <c r="I42" i="12"/>
  <c r="H42" i="12"/>
  <c r="G42" i="12"/>
  <c r="F42" i="12"/>
  <c r="E42" i="12"/>
  <c r="D42" i="12"/>
  <c r="C42" i="12"/>
  <c r="B42" i="12"/>
  <c r="K41" i="12"/>
  <c r="J41" i="12"/>
  <c r="I41" i="12"/>
  <c r="H41" i="12"/>
  <c r="G41" i="12"/>
  <c r="F41" i="12"/>
  <c r="E41" i="12"/>
  <c r="D41" i="12"/>
  <c r="C41" i="12"/>
  <c r="B41" i="12"/>
  <c r="K40" i="12"/>
  <c r="J40" i="12"/>
  <c r="I40" i="12"/>
  <c r="H40" i="12"/>
  <c r="G40" i="12"/>
  <c r="F40" i="12"/>
  <c r="E40" i="12"/>
  <c r="D40" i="12"/>
  <c r="C40" i="12"/>
  <c r="B40" i="12"/>
  <c r="K39" i="12"/>
  <c r="J39" i="12"/>
  <c r="I39" i="12"/>
  <c r="H39" i="12"/>
  <c r="G39" i="12"/>
  <c r="F39" i="12"/>
  <c r="E39" i="12"/>
  <c r="D39" i="12"/>
  <c r="C39" i="12"/>
  <c r="B39" i="12"/>
  <c r="K38" i="12"/>
  <c r="J38" i="12"/>
  <c r="I38" i="12"/>
  <c r="H38" i="12"/>
  <c r="G38" i="12"/>
  <c r="F38" i="12"/>
  <c r="E38" i="12"/>
  <c r="D38" i="12"/>
  <c r="C38" i="12"/>
  <c r="B38" i="12"/>
  <c r="K37" i="12"/>
  <c r="J37" i="12"/>
  <c r="I37" i="12"/>
  <c r="H37" i="12"/>
  <c r="G37" i="12"/>
  <c r="F37" i="12"/>
  <c r="E37" i="12"/>
  <c r="D37" i="12"/>
  <c r="C37" i="12"/>
  <c r="B37" i="12"/>
  <c r="K36" i="12"/>
  <c r="J36" i="12"/>
  <c r="I36" i="12"/>
  <c r="H36" i="12"/>
  <c r="G36" i="12"/>
  <c r="F36" i="12"/>
  <c r="E36" i="12"/>
  <c r="D36" i="12"/>
  <c r="C36" i="12"/>
  <c r="B36" i="12"/>
  <c r="K35" i="12"/>
  <c r="J35" i="12"/>
  <c r="I35" i="12"/>
  <c r="H35" i="12"/>
  <c r="G35" i="12"/>
  <c r="F35" i="12"/>
  <c r="E35" i="12"/>
  <c r="D35" i="12"/>
  <c r="C35" i="12"/>
  <c r="B35" i="12"/>
  <c r="K34" i="12"/>
  <c r="J34" i="12"/>
  <c r="I34" i="12"/>
  <c r="H34" i="12"/>
  <c r="G34" i="12"/>
  <c r="F34" i="12"/>
  <c r="E34" i="12"/>
  <c r="D34" i="12"/>
  <c r="C34" i="12"/>
  <c r="B34" i="12"/>
  <c r="K33" i="12"/>
  <c r="J33" i="12"/>
  <c r="I33" i="12"/>
  <c r="H33" i="12"/>
  <c r="G33" i="12"/>
  <c r="F33" i="12"/>
  <c r="E33" i="12"/>
  <c r="D33" i="12"/>
  <c r="C33" i="12"/>
  <c r="B33" i="12"/>
  <c r="K32" i="12"/>
  <c r="J32" i="12"/>
  <c r="I32" i="12"/>
  <c r="H32" i="12"/>
  <c r="G32" i="12"/>
  <c r="F32" i="12"/>
  <c r="E32" i="12"/>
  <c r="D32" i="12"/>
  <c r="C32" i="12"/>
  <c r="B32" i="12"/>
  <c r="K31" i="12"/>
  <c r="J31" i="12"/>
  <c r="I31" i="12"/>
  <c r="H31" i="12"/>
  <c r="G31" i="12"/>
  <c r="F31" i="12"/>
  <c r="E31" i="12"/>
  <c r="D31" i="12"/>
  <c r="C31" i="12"/>
  <c r="B31" i="12"/>
  <c r="K30" i="12"/>
  <c r="J30" i="12"/>
  <c r="I30" i="12"/>
  <c r="H30" i="12"/>
  <c r="G30" i="12"/>
  <c r="F30" i="12"/>
  <c r="E30" i="12"/>
  <c r="D30" i="12"/>
  <c r="C30" i="12"/>
  <c r="B30" i="12"/>
  <c r="K29" i="12"/>
  <c r="J29" i="12"/>
  <c r="I29" i="12"/>
  <c r="H29" i="12"/>
  <c r="G29" i="12"/>
  <c r="F29" i="12"/>
  <c r="E29" i="12"/>
  <c r="D29" i="12"/>
  <c r="C29" i="12"/>
  <c r="B29" i="12"/>
  <c r="K28" i="12"/>
  <c r="J28" i="12"/>
  <c r="I28" i="12"/>
  <c r="H28" i="12"/>
  <c r="G28" i="12"/>
  <c r="F28" i="12"/>
  <c r="E28" i="12"/>
  <c r="D28" i="12"/>
  <c r="C28" i="12"/>
  <c r="B28" i="12"/>
  <c r="K27" i="12"/>
  <c r="J27" i="12"/>
  <c r="I27" i="12"/>
  <c r="H27" i="12"/>
  <c r="G27" i="12"/>
  <c r="F27" i="12"/>
  <c r="E27" i="12"/>
  <c r="D27" i="12"/>
  <c r="C27" i="12"/>
  <c r="B27" i="12"/>
  <c r="K26" i="12"/>
  <c r="J26" i="12"/>
  <c r="I26" i="12"/>
  <c r="H26" i="12"/>
  <c r="G26" i="12"/>
  <c r="F26" i="12"/>
  <c r="E26" i="12"/>
  <c r="D26" i="12"/>
  <c r="C26" i="12"/>
  <c r="B26" i="12"/>
  <c r="K25" i="12"/>
  <c r="J25" i="12"/>
  <c r="I25" i="12"/>
  <c r="H25" i="12"/>
  <c r="G25" i="12"/>
  <c r="F25" i="12"/>
  <c r="E25" i="12"/>
  <c r="D25" i="12"/>
  <c r="C25" i="12"/>
  <c r="B25" i="12"/>
  <c r="K24" i="12"/>
  <c r="J24" i="12"/>
  <c r="I24" i="12"/>
  <c r="H24" i="12"/>
  <c r="G24" i="12"/>
  <c r="F24" i="12"/>
  <c r="E24" i="12"/>
  <c r="D24" i="12"/>
  <c r="C24" i="12"/>
  <c r="B24" i="12"/>
  <c r="K23" i="12"/>
  <c r="J23" i="12"/>
  <c r="I23" i="12"/>
  <c r="H23" i="12"/>
  <c r="G23" i="12"/>
  <c r="F23" i="12"/>
  <c r="E23" i="12"/>
  <c r="D23" i="12"/>
  <c r="C23" i="12"/>
  <c r="B23" i="12"/>
  <c r="K22" i="12"/>
  <c r="J22" i="12"/>
  <c r="I22" i="12"/>
  <c r="H22" i="12"/>
  <c r="G22" i="12"/>
  <c r="F22" i="12"/>
  <c r="E22" i="12"/>
  <c r="D22" i="12"/>
  <c r="C22" i="12"/>
  <c r="B22" i="12"/>
  <c r="K21" i="12"/>
  <c r="J21" i="12"/>
  <c r="I21" i="12"/>
  <c r="H21" i="12"/>
  <c r="G21" i="12"/>
  <c r="F21" i="12"/>
  <c r="E21" i="12"/>
  <c r="D21" i="12"/>
  <c r="C21" i="12"/>
  <c r="B21" i="12"/>
  <c r="K20" i="12"/>
  <c r="J20" i="12"/>
  <c r="I20" i="12"/>
  <c r="H20" i="12"/>
  <c r="G20" i="12"/>
  <c r="F20" i="12"/>
  <c r="E20" i="12"/>
  <c r="D20" i="12"/>
  <c r="C20" i="12"/>
  <c r="B20" i="12"/>
  <c r="K19" i="12"/>
  <c r="J19" i="12"/>
  <c r="I19" i="12"/>
  <c r="H19" i="12"/>
  <c r="G19" i="12"/>
  <c r="F19" i="12"/>
  <c r="E19" i="12"/>
  <c r="D19" i="12"/>
  <c r="C19" i="12"/>
  <c r="B19" i="12"/>
  <c r="K18" i="12"/>
  <c r="J18" i="12"/>
  <c r="I18" i="12"/>
  <c r="H18" i="12"/>
  <c r="G18" i="12"/>
  <c r="F18" i="12"/>
  <c r="E18" i="12"/>
  <c r="D18" i="12"/>
  <c r="C18" i="12"/>
  <c r="B18" i="12"/>
  <c r="K17" i="12"/>
  <c r="J17" i="12"/>
  <c r="I17" i="12"/>
  <c r="H17" i="12"/>
  <c r="G17" i="12"/>
  <c r="F17" i="12"/>
  <c r="E17" i="12"/>
  <c r="D17" i="12"/>
  <c r="C17" i="12"/>
  <c r="B17" i="12"/>
  <c r="K16" i="12"/>
  <c r="J16" i="12"/>
  <c r="I16" i="12"/>
  <c r="H16" i="12"/>
  <c r="G16" i="12"/>
  <c r="F16" i="12"/>
  <c r="E16" i="12"/>
  <c r="D16" i="12"/>
  <c r="C16" i="12"/>
  <c r="B16" i="12"/>
  <c r="K15" i="12"/>
  <c r="J15" i="12"/>
  <c r="I15" i="12"/>
  <c r="H15" i="12"/>
  <c r="G15" i="12"/>
  <c r="F15" i="12"/>
  <c r="E15" i="12"/>
  <c r="D15" i="12"/>
  <c r="C15" i="12"/>
  <c r="B15" i="12"/>
  <c r="K14" i="12"/>
  <c r="J14" i="12"/>
  <c r="I14" i="12"/>
  <c r="H14" i="12"/>
  <c r="G14" i="12"/>
  <c r="F14" i="12"/>
  <c r="E14" i="12"/>
  <c r="D14" i="12"/>
  <c r="C14" i="12"/>
  <c r="B14" i="12"/>
  <c r="K13" i="12"/>
  <c r="J13" i="12"/>
  <c r="I13" i="12"/>
  <c r="H13" i="12"/>
  <c r="G13" i="12"/>
  <c r="F13" i="12"/>
  <c r="E13" i="12"/>
  <c r="D13" i="12"/>
  <c r="C13" i="12"/>
  <c r="B13" i="12"/>
  <c r="K12" i="12"/>
  <c r="J12" i="12"/>
  <c r="I12" i="12"/>
  <c r="H12" i="12"/>
  <c r="G12" i="12"/>
  <c r="F12" i="12"/>
  <c r="E12" i="12"/>
  <c r="D12" i="12"/>
  <c r="C12" i="12"/>
  <c r="B12" i="12"/>
  <c r="K11" i="12"/>
  <c r="J11" i="12"/>
  <c r="I11" i="12"/>
  <c r="H11" i="12"/>
  <c r="G11" i="12"/>
  <c r="F11" i="12"/>
  <c r="E11" i="12"/>
  <c r="D11" i="12"/>
  <c r="C11" i="12"/>
  <c r="B11" i="12"/>
  <c r="K10" i="12"/>
  <c r="J10" i="12"/>
  <c r="I10" i="12"/>
  <c r="H10" i="12"/>
  <c r="G10" i="12"/>
  <c r="F10" i="12"/>
  <c r="E10" i="12"/>
  <c r="D10" i="12"/>
  <c r="C10" i="12"/>
  <c r="B10" i="12"/>
  <c r="K9" i="12"/>
  <c r="J9" i="12"/>
  <c r="I9" i="12"/>
  <c r="H9" i="12"/>
  <c r="G9" i="12"/>
  <c r="F9" i="12"/>
  <c r="E9" i="12"/>
  <c r="D9" i="12"/>
  <c r="C9" i="12"/>
  <c r="B9" i="12"/>
  <c r="K8" i="12"/>
  <c r="J8" i="12"/>
  <c r="I8" i="12"/>
  <c r="H8" i="12"/>
  <c r="G8" i="12"/>
  <c r="F8" i="12"/>
  <c r="E8" i="12"/>
  <c r="D8" i="12"/>
  <c r="C8" i="12"/>
  <c r="B8" i="12"/>
  <c r="J66" i="11"/>
  <c r="L66" i="11"/>
  <c r="I66" i="11"/>
  <c r="K66" i="11"/>
  <c r="H66" i="11"/>
  <c r="G66" i="11"/>
  <c r="F66" i="11"/>
  <c r="E66" i="11"/>
  <c r="D66" i="11"/>
  <c r="C66" i="11"/>
  <c r="B66" i="11"/>
  <c r="J65" i="11"/>
  <c r="L65" i="11"/>
  <c r="I65" i="11"/>
  <c r="K65" i="11"/>
  <c r="H65" i="11"/>
  <c r="G65" i="11"/>
  <c r="F65" i="11"/>
  <c r="E65" i="11"/>
  <c r="D65" i="11"/>
  <c r="C65" i="11"/>
  <c r="B65" i="11"/>
  <c r="J64" i="11"/>
  <c r="L64" i="11"/>
  <c r="I64" i="11"/>
  <c r="K64" i="11"/>
  <c r="H64" i="11"/>
  <c r="G64" i="11"/>
  <c r="F64" i="11"/>
  <c r="E64" i="11"/>
  <c r="D64" i="11"/>
  <c r="C64" i="11"/>
  <c r="B64" i="11"/>
  <c r="J63" i="11"/>
  <c r="L63" i="11"/>
  <c r="I63" i="11"/>
  <c r="K63" i="11"/>
  <c r="H63" i="11"/>
  <c r="G63" i="11"/>
  <c r="F63" i="11"/>
  <c r="E63" i="11"/>
  <c r="D63" i="11"/>
  <c r="C63" i="11"/>
  <c r="B63" i="11"/>
  <c r="J62" i="11"/>
  <c r="L62" i="11"/>
  <c r="I62" i="11"/>
  <c r="K62" i="11"/>
  <c r="H62" i="11"/>
  <c r="G62" i="11"/>
  <c r="F62" i="11"/>
  <c r="E62" i="11"/>
  <c r="D62" i="11"/>
  <c r="C62" i="11"/>
  <c r="B62" i="11"/>
  <c r="J61" i="11"/>
  <c r="L61" i="11"/>
  <c r="I61" i="11"/>
  <c r="K61" i="11"/>
  <c r="H61" i="11"/>
  <c r="G61" i="11"/>
  <c r="F61" i="11"/>
  <c r="E61" i="11"/>
  <c r="D61" i="11"/>
  <c r="C61" i="11"/>
  <c r="B61" i="11"/>
  <c r="J60" i="11"/>
  <c r="L60" i="11"/>
  <c r="I60" i="11"/>
  <c r="K60" i="11"/>
  <c r="H60" i="11"/>
  <c r="G60" i="11"/>
  <c r="F60" i="11"/>
  <c r="E60" i="11"/>
  <c r="D60" i="11"/>
  <c r="C60" i="11"/>
  <c r="B60" i="11"/>
  <c r="J59" i="11"/>
  <c r="L59" i="11"/>
  <c r="I59" i="11"/>
  <c r="K59" i="11"/>
  <c r="H59" i="11"/>
  <c r="G59" i="11"/>
  <c r="F59" i="11"/>
  <c r="E59" i="11"/>
  <c r="D59" i="11"/>
  <c r="C59" i="11"/>
  <c r="B59" i="11"/>
  <c r="J58" i="11"/>
  <c r="L58" i="11"/>
  <c r="I58" i="11"/>
  <c r="K58" i="11"/>
  <c r="H58" i="11"/>
  <c r="G58" i="11"/>
  <c r="F58" i="11"/>
  <c r="E58" i="11"/>
  <c r="D58" i="11"/>
  <c r="C58" i="11"/>
  <c r="B58" i="11"/>
  <c r="J57" i="11"/>
  <c r="L57" i="11"/>
  <c r="I57" i="11"/>
  <c r="K57" i="11"/>
  <c r="H57" i="11"/>
  <c r="G57" i="11"/>
  <c r="F57" i="11"/>
  <c r="E57" i="11"/>
  <c r="D57" i="11"/>
  <c r="C57" i="11"/>
  <c r="B57" i="11"/>
  <c r="J56" i="11"/>
  <c r="L56" i="11"/>
  <c r="I56" i="11"/>
  <c r="K56" i="11"/>
  <c r="H56" i="11"/>
  <c r="G56" i="11"/>
  <c r="F56" i="11"/>
  <c r="E56" i="11"/>
  <c r="D56" i="11"/>
  <c r="C56" i="11"/>
  <c r="B56" i="11"/>
  <c r="J55" i="11"/>
  <c r="L55" i="11"/>
  <c r="I55" i="11"/>
  <c r="K55" i="11"/>
  <c r="H55" i="11"/>
  <c r="G55" i="11"/>
  <c r="F55" i="11"/>
  <c r="E55" i="11"/>
  <c r="D55" i="11"/>
  <c r="C55" i="11"/>
  <c r="B55" i="11"/>
  <c r="J54" i="11"/>
  <c r="L54" i="11"/>
  <c r="I54" i="11"/>
  <c r="K54" i="11"/>
  <c r="H54" i="11"/>
  <c r="G54" i="11"/>
  <c r="F54" i="11"/>
  <c r="E54" i="11"/>
  <c r="D54" i="11"/>
  <c r="C54" i="11"/>
  <c r="B54" i="11"/>
  <c r="J53" i="11"/>
  <c r="L53" i="11"/>
  <c r="I53" i="11"/>
  <c r="K53" i="11"/>
  <c r="H53" i="11"/>
  <c r="G53" i="11"/>
  <c r="F53" i="11"/>
  <c r="E53" i="11"/>
  <c r="D53" i="11"/>
  <c r="C53" i="11"/>
  <c r="B53" i="11"/>
  <c r="J52" i="11"/>
  <c r="L52" i="11"/>
  <c r="I52" i="11"/>
  <c r="K52" i="11"/>
  <c r="H52" i="11"/>
  <c r="G52" i="11"/>
  <c r="F52" i="11"/>
  <c r="E52" i="11"/>
  <c r="D52" i="11"/>
  <c r="C52" i="11"/>
  <c r="B52" i="11"/>
  <c r="J51" i="11"/>
  <c r="L51" i="11"/>
  <c r="I51" i="11"/>
  <c r="K51" i="11"/>
  <c r="H51" i="11"/>
  <c r="G51" i="11"/>
  <c r="F51" i="11"/>
  <c r="E51" i="11"/>
  <c r="D51" i="11"/>
  <c r="C51" i="11"/>
  <c r="B51" i="11"/>
  <c r="J50" i="11"/>
  <c r="L50" i="11"/>
  <c r="I50" i="11"/>
  <c r="K50" i="11"/>
  <c r="H50" i="11"/>
  <c r="G50" i="11"/>
  <c r="F50" i="11"/>
  <c r="E50" i="11"/>
  <c r="D50" i="11"/>
  <c r="C50" i="11"/>
  <c r="B50" i="11"/>
  <c r="J49" i="11"/>
  <c r="L49" i="11"/>
  <c r="I49" i="11"/>
  <c r="K49" i="11"/>
  <c r="H49" i="11"/>
  <c r="G49" i="11"/>
  <c r="F49" i="11"/>
  <c r="E49" i="11"/>
  <c r="D49" i="11"/>
  <c r="C49" i="11"/>
  <c r="B49" i="11"/>
  <c r="J48" i="11"/>
  <c r="L48" i="11"/>
  <c r="I48" i="11"/>
  <c r="K48" i="11"/>
  <c r="H48" i="11"/>
  <c r="G48" i="11"/>
  <c r="F48" i="11"/>
  <c r="E48" i="11"/>
  <c r="D48" i="11"/>
  <c r="C48" i="11"/>
  <c r="B48" i="11"/>
  <c r="J47" i="11"/>
  <c r="L47" i="11"/>
  <c r="I47" i="11"/>
  <c r="K47" i="11"/>
  <c r="H47" i="11"/>
  <c r="G47" i="11"/>
  <c r="F47" i="11"/>
  <c r="E47" i="11"/>
  <c r="D47" i="11"/>
  <c r="C47" i="11"/>
  <c r="B47" i="11"/>
  <c r="J46" i="11"/>
  <c r="L46" i="11"/>
  <c r="I46" i="11"/>
  <c r="K46" i="11"/>
  <c r="H46" i="11"/>
  <c r="G46" i="11"/>
  <c r="F46" i="11"/>
  <c r="E46" i="11"/>
  <c r="D46" i="11"/>
  <c r="C46" i="11"/>
  <c r="B46" i="11"/>
  <c r="J45" i="11"/>
  <c r="L45" i="11"/>
  <c r="I45" i="11"/>
  <c r="K45" i="11"/>
  <c r="H45" i="11"/>
  <c r="G45" i="11"/>
  <c r="F45" i="11"/>
  <c r="E45" i="11"/>
  <c r="D45" i="11"/>
  <c r="C45" i="11"/>
  <c r="B45" i="11"/>
  <c r="J44" i="11"/>
  <c r="L44" i="11"/>
  <c r="I44" i="11"/>
  <c r="K44" i="11"/>
  <c r="H44" i="11"/>
  <c r="G44" i="11"/>
  <c r="F44" i="11"/>
  <c r="E44" i="11"/>
  <c r="D44" i="11"/>
  <c r="C44" i="11"/>
  <c r="B44" i="11"/>
  <c r="J43" i="11"/>
  <c r="L43" i="11"/>
  <c r="I43" i="11"/>
  <c r="K43" i="11"/>
  <c r="H43" i="11"/>
  <c r="G43" i="11"/>
  <c r="F43" i="11"/>
  <c r="E43" i="11"/>
  <c r="D43" i="11"/>
  <c r="C43" i="11"/>
  <c r="B43" i="11"/>
  <c r="J42" i="11"/>
  <c r="L42" i="11"/>
  <c r="I42" i="11"/>
  <c r="K42" i="11"/>
  <c r="H42" i="11"/>
  <c r="G42" i="11"/>
  <c r="F42" i="11"/>
  <c r="E42" i="11"/>
  <c r="D42" i="11"/>
  <c r="C42" i="11"/>
  <c r="B42" i="11"/>
  <c r="J41" i="11"/>
  <c r="L41" i="11"/>
  <c r="I41" i="11"/>
  <c r="K41" i="11"/>
  <c r="H41" i="11"/>
  <c r="G41" i="11"/>
  <c r="F41" i="11"/>
  <c r="E41" i="11"/>
  <c r="D41" i="11"/>
  <c r="C41" i="11"/>
  <c r="B41" i="11"/>
  <c r="J40" i="11"/>
  <c r="L40" i="11"/>
  <c r="I40" i="11"/>
  <c r="K40" i="11"/>
  <c r="H40" i="11"/>
  <c r="G40" i="11"/>
  <c r="F40" i="11"/>
  <c r="E40" i="11"/>
  <c r="D40" i="11"/>
  <c r="C40" i="11"/>
  <c r="B40" i="11"/>
  <c r="J39" i="11"/>
  <c r="L39" i="11"/>
  <c r="I39" i="11"/>
  <c r="K39" i="11"/>
  <c r="H39" i="11"/>
  <c r="G39" i="11"/>
  <c r="F39" i="11"/>
  <c r="E39" i="11"/>
  <c r="D39" i="11"/>
  <c r="C39" i="11"/>
  <c r="B39" i="11"/>
  <c r="J38" i="11"/>
  <c r="L38" i="11"/>
  <c r="I38" i="11"/>
  <c r="K38" i="11"/>
  <c r="H38" i="11"/>
  <c r="G38" i="11"/>
  <c r="F38" i="11"/>
  <c r="E38" i="11"/>
  <c r="D38" i="11"/>
  <c r="C38" i="11"/>
  <c r="B38" i="11"/>
  <c r="J37" i="11"/>
  <c r="L37" i="11"/>
  <c r="I37" i="11"/>
  <c r="K37" i="11"/>
  <c r="H37" i="11"/>
  <c r="G37" i="11"/>
  <c r="F37" i="11"/>
  <c r="E37" i="11"/>
  <c r="D37" i="11"/>
  <c r="C37" i="11"/>
  <c r="B37" i="11"/>
  <c r="J36" i="11"/>
  <c r="L36" i="11"/>
  <c r="I36" i="11"/>
  <c r="K36" i="11"/>
  <c r="H36" i="11"/>
  <c r="G36" i="11"/>
  <c r="F36" i="11"/>
  <c r="E36" i="11"/>
  <c r="D36" i="11"/>
  <c r="C36" i="11"/>
  <c r="B36" i="11"/>
  <c r="J35" i="11"/>
  <c r="L35" i="11"/>
  <c r="I35" i="11"/>
  <c r="K35" i="11"/>
  <c r="H35" i="11"/>
  <c r="G35" i="11"/>
  <c r="F35" i="11"/>
  <c r="E35" i="11"/>
  <c r="D35" i="11"/>
  <c r="C35" i="11"/>
  <c r="B35" i="11"/>
  <c r="J34" i="11"/>
  <c r="L34" i="11"/>
  <c r="I34" i="11"/>
  <c r="K34" i="11"/>
  <c r="H34" i="11"/>
  <c r="G34" i="11"/>
  <c r="F34" i="11"/>
  <c r="E34" i="11"/>
  <c r="D34" i="11"/>
  <c r="C34" i="11"/>
  <c r="B34" i="11"/>
  <c r="J33" i="11"/>
  <c r="L33" i="11"/>
  <c r="I33" i="11"/>
  <c r="K33" i="11"/>
  <c r="H33" i="11"/>
  <c r="G33" i="11"/>
  <c r="F33" i="11"/>
  <c r="E33" i="11"/>
  <c r="D33" i="11"/>
  <c r="C33" i="11"/>
  <c r="B33" i="11"/>
  <c r="J32" i="11"/>
  <c r="L32" i="11"/>
  <c r="I32" i="11"/>
  <c r="K32" i="11"/>
  <c r="H32" i="11"/>
  <c r="G32" i="11"/>
  <c r="F32" i="11"/>
  <c r="E32" i="11"/>
  <c r="D32" i="11"/>
  <c r="C32" i="11"/>
  <c r="B32" i="11"/>
  <c r="J31" i="11"/>
  <c r="L31" i="11"/>
  <c r="I31" i="11"/>
  <c r="K31" i="11"/>
  <c r="H31" i="11"/>
  <c r="G31" i="11"/>
  <c r="F31" i="11"/>
  <c r="E31" i="11"/>
  <c r="D31" i="11"/>
  <c r="C31" i="11"/>
  <c r="B31" i="11"/>
  <c r="J30" i="11"/>
  <c r="L30" i="11"/>
  <c r="I30" i="11"/>
  <c r="K30" i="11"/>
  <c r="H30" i="11"/>
  <c r="G30" i="11"/>
  <c r="F30" i="11"/>
  <c r="E30" i="11"/>
  <c r="D30" i="11"/>
  <c r="C30" i="11"/>
  <c r="B30" i="11"/>
  <c r="J29" i="11"/>
  <c r="L29" i="11"/>
  <c r="I29" i="11"/>
  <c r="K29" i="11"/>
  <c r="H29" i="11"/>
  <c r="G29" i="11"/>
  <c r="F29" i="11"/>
  <c r="E29" i="11"/>
  <c r="D29" i="11"/>
  <c r="C29" i="11"/>
  <c r="B29" i="11"/>
  <c r="J28" i="11"/>
  <c r="L28" i="11"/>
  <c r="I28" i="11"/>
  <c r="K28" i="11"/>
  <c r="H28" i="11"/>
  <c r="G28" i="11"/>
  <c r="F28" i="11"/>
  <c r="E28" i="11"/>
  <c r="D28" i="11"/>
  <c r="C28" i="11"/>
  <c r="B28" i="11"/>
  <c r="J27" i="11"/>
  <c r="L27" i="11"/>
  <c r="I27" i="11"/>
  <c r="K27" i="11"/>
  <c r="H27" i="11"/>
  <c r="G27" i="11"/>
  <c r="F27" i="11"/>
  <c r="E27" i="11"/>
  <c r="D27" i="11"/>
  <c r="C27" i="11"/>
  <c r="B27" i="11"/>
  <c r="J26" i="11"/>
  <c r="L26" i="11"/>
  <c r="I26" i="11"/>
  <c r="K26" i="11"/>
  <c r="H26" i="11"/>
  <c r="G26" i="11"/>
  <c r="F26" i="11"/>
  <c r="E26" i="11"/>
  <c r="D26" i="11"/>
  <c r="C26" i="11"/>
  <c r="B26" i="11"/>
  <c r="J25" i="11"/>
  <c r="L25" i="11"/>
  <c r="I25" i="11"/>
  <c r="K25" i="11"/>
  <c r="H25" i="11"/>
  <c r="G25" i="11"/>
  <c r="F25" i="11"/>
  <c r="E25" i="11"/>
  <c r="D25" i="11"/>
  <c r="C25" i="11"/>
  <c r="B25" i="11"/>
  <c r="J24" i="11"/>
  <c r="L24" i="11"/>
  <c r="I24" i="11"/>
  <c r="K24" i="11"/>
  <c r="H24" i="11"/>
  <c r="G24" i="11"/>
  <c r="F24" i="11"/>
  <c r="E24" i="11"/>
  <c r="D24" i="11"/>
  <c r="C24" i="11"/>
  <c r="B24" i="11"/>
  <c r="J23" i="11"/>
  <c r="L23" i="11"/>
  <c r="I23" i="11"/>
  <c r="K23" i="11"/>
  <c r="H23" i="11"/>
  <c r="G23" i="11"/>
  <c r="F23" i="11"/>
  <c r="E23" i="11"/>
  <c r="D23" i="11"/>
  <c r="C23" i="11"/>
  <c r="B23" i="11"/>
  <c r="J22" i="11"/>
  <c r="L22" i="11"/>
  <c r="I22" i="11"/>
  <c r="K22" i="11"/>
  <c r="H22" i="11"/>
  <c r="G22" i="11"/>
  <c r="F22" i="11"/>
  <c r="E22" i="11"/>
  <c r="D22" i="11"/>
  <c r="C22" i="11"/>
  <c r="B22" i="11"/>
  <c r="J21" i="11"/>
  <c r="L21" i="11"/>
  <c r="I21" i="11"/>
  <c r="K21" i="11"/>
  <c r="H21" i="11"/>
  <c r="G21" i="11"/>
  <c r="F21" i="11"/>
  <c r="E21" i="11"/>
  <c r="D21" i="11"/>
  <c r="C21" i="11"/>
  <c r="B21" i="11"/>
  <c r="J20" i="11"/>
  <c r="L20" i="11"/>
  <c r="I20" i="11"/>
  <c r="K20" i="11"/>
  <c r="H20" i="11"/>
  <c r="G20" i="11"/>
  <c r="F20" i="11"/>
  <c r="E20" i="11"/>
  <c r="D20" i="11"/>
  <c r="C20" i="11"/>
  <c r="B20" i="11"/>
  <c r="J19" i="11"/>
  <c r="L19" i="11"/>
  <c r="I19" i="11"/>
  <c r="K19" i="11"/>
  <c r="H19" i="11"/>
  <c r="G19" i="11"/>
  <c r="F19" i="11"/>
  <c r="E19" i="11"/>
  <c r="D19" i="11"/>
  <c r="C19" i="11"/>
  <c r="B19" i="11"/>
  <c r="J18" i="11"/>
  <c r="L18" i="11"/>
  <c r="I18" i="11"/>
  <c r="K18" i="11"/>
  <c r="H18" i="11"/>
  <c r="G18" i="11"/>
  <c r="F18" i="11"/>
  <c r="E18" i="11"/>
  <c r="D18" i="11"/>
  <c r="C18" i="11"/>
  <c r="B18" i="11"/>
  <c r="J17" i="11"/>
  <c r="L17" i="11"/>
  <c r="I17" i="11"/>
  <c r="K17" i="11"/>
  <c r="H17" i="11"/>
  <c r="G17" i="11"/>
  <c r="F17" i="11"/>
  <c r="E17" i="11"/>
  <c r="D17" i="11"/>
  <c r="C17" i="11"/>
  <c r="B17" i="11"/>
  <c r="J16" i="11"/>
  <c r="L16" i="11"/>
  <c r="I16" i="11"/>
  <c r="K16" i="11"/>
  <c r="H16" i="11"/>
  <c r="G16" i="11"/>
  <c r="F16" i="11"/>
  <c r="E16" i="11"/>
  <c r="D16" i="11"/>
  <c r="C16" i="11"/>
  <c r="B16" i="11"/>
  <c r="J15" i="11"/>
  <c r="L15" i="11"/>
  <c r="I15" i="11"/>
  <c r="K15" i="11"/>
  <c r="H15" i="11"/>
  <c r="G15" i="11"/>
  <c r="F15" i="11"/>
  <c r="E15" i="11"/>
  <c r="D15" i="11"/>
  <c r="C15" i="11"/>
  <c r="B15" i="11"/>
  <c r="J14" i="11"/>
  <c r="L14" i="11"/>
  <c r="I14" i="11"/>
  <c r="K14" i="11"/>
  <c r="H14" i="11"/>
  <c r="G14" i="11"/>
  <c r="F14" i="11"/>
  <c r="E14" i="11"/>
  <c r="D14" i="11"/>
  <c r="C14" i="11"/>
  <c r="B14" i="11"/>
  <c r="J13" i="11"/>
  <c r="L13" i="11"/>
  <c r="I13" i="11"/>
  <c r="K13" i="11"/>
  <c r="H13" i="11"/>
  <c r="G13" i="11"/>
  <c r="F13" i="11"/>
  <c r="E13" i="11"/>
  <c r="D13" i="11"/>
  <c r="C13" i="11"/>
  <c r="B13" i="11"/>
  <c r="J12" i="11"/>
  <c r="L12" i="11"/>
  <c r="I12" i="11"/>
  <c r="K12" i="11"/>
  <c r="H12" i="11"/>
  <c r="G12" i="11"/>
  <c r="F12" i="11"/>
  <c r="E12" i="11"/>
  <c r="D12" i="11"/>
  <c r="C12" i="11"/>
  <c r="B12" i="11"/>
  <c r="J11" i="11"/>
  <c r="L11" i="11"/>
  <c r="I11" i="11"/>
  <c r="K11" i="11"/>
  <c r="H11" i="11"/>
  <c r="G11" i="11"/>
  <c r="F11" i="11"/>
  <c r="E11" i="11"/>
  <c r="D11" i="11"/>
  <c r="C11" i="11"/>
  <c r="B11" i="11"/>
  <c r="J10" i="11"/>
  <c r="L10" i="11"/>
  <c r="I10" i="11"/>
  <c r="K10" i="11"/>
  <c r="H10" i="11"/>
  <c r="G10" i="11"/>
  <c r="F10" i="11"/>
  <c r="E10" i="11"/>
  <c r="D10" i="11"/>
  <c r="C10" i="11"/>
  <c r="B10" i="11"/>
  <c r="J9" i="11"/>
  <c r="L9" i="11"/>
  <c r="I9" i="11"/>
  <c r="K9" i="11"/>
  <c r="H9" i="11"/>
  <c r="G9" i="11"/>
  <c r="F9" i="11"/>
  <c r="E9" i="11"/>
  <c r="D9" i="11"/>
  <c r="C9" i="11"/>
  <c r="B9" i="11"/>
  <c r="J8" i="11"/>
  <c r="L8" i="11"/>
  <c r="I8" i="11"/>
  <c r="K8" i="11"/>
  <c r="H8" i="11"/>
  <c r="G8" i="11"/>
  <c r="F8" i="11"/>
  <c r="E8" i="11"/>
  <c r="D8" i="11"/>
  <c r="C8" i="11"/>
  <c r="B8" i="11"/>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55" i="9"/>
  <c r="J55" i="9"/>
  <c r="I55" i="9"/>
  <c r="H55" i="9"/>
  <c r="G55" i="9"/>
  <c r="F55" i="9"/>
  <c r="E55" i="9"/>
  <c r="D55" i="9"/>
  <c r="C55" i="9"/>
  <c r="B55" i="9"/>
  <c r="K54" i="9"/>
  <c r="J54" i="9"/>
  <c r="I54" i="9"/>
  <c r="H54" i="9"/>
  <c r="G54" i="9"/>
  <c r="F54" i="9"/>
  <c r="E54" i="9"/>
  <c r="D54" i="9"/>
  <c r="C54" i="9"/>
  <c r="B54" i="9"/>
  <c r="K53" i="9"/>
  <c r="J53" i="9"/>
  <c r="I53" i="9"/>
  <c r="H53" i="9"/>
  <c r="G53" i="9"/>
  <c r="F53" i="9"/>
  <c r="E53" i="9"/>
  <c r="D53" i="9"/>
  <c r="C53" i="9"/>
  <c r="B53" i="9"/>
  <c r="K52" i="9"/>
  <c r="J52" i="9"/>
  <c r="I52" i="9"/>
  <c r="H52" i="9"/>
  <c r="G52" i="9"/>
  <c r="F52" i="9"/>
  <c r="E52" i="9"/>
  <c r="D52" i="9"/>
  <c r="C52" i="9"/>
  <c r="B52" i="9"/>
  <c r="K51" i="9"/>
  <c r="J51" i="9"/>
  <c r="I51" i="9"/>
  <c r="H51" i="9"/>
  <c r="G51" i="9"/>
  <c r="F51" i="9"/>
  <c r="E51" i="9"/>
  <c r="D51" i="9"/>
  <c r="C51" i="9"/>
  <c r="B51" i="9"/>
  <c r="K50" i="9"/>
  <c r="J50" i="9"/>
  <c r="I50" i="9"/>
  <c r="H50" i="9"/>
  <c r="G50" i="9"/>
  <c r="F50" i="9"/>
  <c r="E50" i="9"/>
  <c r="D50" i="9"/>
  <c r="C50" i="9"/>
  <c r="B50" i="9"/>
  <c r="K49" i="9"/>
  <c r="J49" i="9"/>
  <c r="I49" i="9"/>
  <c r="H49" i="9"/>
  <c r="G49" i="9"/>
  <c r="F49" i="9"/>
  <c r="E49" i="9"/>
  <c r="D49" i="9"/>
  <c r="C49" i="9"/>
  <c r="B49" i="9"/>
  <c r="K48" i="9"/>
  <c r="J48" i="9"/>
  <c r="I48" i="9"/>
  <c r="H48" i="9"/>
  <c r="G48" i="9"/>
  <c r="F48" i="9"/>
  <c r="E48" i="9"/>
  <c r="D48" i="9"/>
  <c r="C48" i="9"/>
  <c r="B48" i="9"/>
  <c r="K47" i="9"/>
  <c r="J47" i="9"/>
  <c r="I47" i="9"/>
  <c r="H47" i="9"/>
  <c r="G47" i="9"/>
  <c r="F47" i="9"/>
  <c r="E47" i="9"/>
  <c r="D47" i="9"/>
  <c r="C47" i="9"/>
  <c r="B47" i="9"/>
  <c r="K46" i="9"/>
  <c r="J46" i="9"/>
  <c r="I46" i="9"/>
  <c r="H46" i="9"/>
  <c r="G46" i="9"/>
  <c r="F46" i="9"/>
  <c r="E46" i="9"/>
  <c r="D46" i="9"/>
  <c r="C46" i="9"/>
  <c r="B46" i="9"/>
  <c r="K45" i="9"/>
  <c r="J45" i="9"/>
  <c r="I45" i="9"/>
  <c r="H45" i="9"/>
  <c r="G45" i="9"/>
  <c r="F45" i="9"/>
  <c r="E45" i="9"/>
  <c r="D45" i="9"/>
  <c r="C45" i="9"/>
  <c r="B45" i="9"/>
  <c r="K44" i="9"/>
  <c r="J44" i="9"/>
  <c r="I44" i="9"/>
  <c r="H44" i="9"/>
  <c r="G44" i="9"/>
  <c r="F44" i="9"/>
  <c r="E44" i="9"/>
  <c r="D44" i="9"/>
  <c r="C44" i="9"/>
  <c r="B44" i="9"/>
  <c r="K43" i="9"/>
  <c r="J43" i="9"/>
  <c r="I43" i="9"/>
  <c r="H43" i="9"/>
  <c r="G43" i="9"/>
  <c r="F43" i="9"/>
  <c r="E43" i="9"/>
  <c r="D43" i="9"/>
  <c r="C43" i="9"/>
  <c r="B43" i="9"/>
  <c r="K42" i="9"/>
  <c r="J42" i="9"/>
  <c r="I42" i="9"/>
  <c r="H42" i="9"/>
  <c r="G42" i="9"/>
  <c r="F42" i="9"/>
  <c r="E42" i="9"/>
  <c r="D42" i="9"/>
  <c r="C42" i="9"/>
  <c r="B42" i="9"/>
  <c r="K41" i="9"/>
  <c r="J41" i="9"/>
  <c r="I41" i="9"/>
  <c r="H41" i="9"/>
  <c r="G41" i="9"/>
  <c r="F41" i="9"/>
  <c r="E41" i="9"/>
  <c r="D41" i="9"/>
  <c r="C41" i="9"/>
  <c r="B41" i="9"/>
  <c r="K40" i="9"/>
  <c r="J40" i="9"/>
  <c r="I40" i="9"/>
  <c r="H40" i="9"/>
  <c r="G40" i="9"/>
  <c r="F40" i="9"/>
  <c r="E40" i="9"/>
  <c r="D40" i="9"/>
  <c r="C40" i="9"/>
  <c r="B40" i="9"/>
  <c r="K39" i="9"/>
  <c r="J39" i="9"/>
  <c r="I39" i="9"/>
  <c r="H39" i="9"/>
  <c r="G39" i="9"/>
  <c r="F39" i="9"/>
  <c r="E39" i="9"/>
  <c r="D39" i="9"/>
  <c r="C39" i="9"/>
  <c r="B39" i="9"/>
  <c r="K38" i="9"/>
  <c r="J38" i="9"/>
  <c r="I38" i="9"/>
  <c r="H38" i="9"/>
  <c r="G38" i="9"/>
  <c r="F38" i="9"/>
  <c r="E38" i="9"/>
  <c r="D38" i="9"/>
  <c r="C38" i="9"/>
  <c r="B38" i="9"/>
  <c r="K37" i="9"/>
  <c r="J37" i="9"/>
  <c r="I37" i="9"/>
  <c r="H37" i="9"/>
  <c r="G37" i="9"/>
  <c r="F37" i="9"/>
  <c r="E37" i="9"/>
  <c r="D37" i="9"/>
  <c r="C37" i="9"/>
  <c r="B37" i="9"/>
  <c r="K36" i="9"/>
  <c r="J36" i="9"/>
  <c r="I36" i="9"/>
  <c r="H36" i="9"/>
  <c r="G36" i="9"/>
  <c r="F36" i="9"/>
  <c r="E36" i="9"/>
  <c r="D36" i="9"/>
  <c r="C36" i="9"/>
  <c r="B36" i="9"/>
  <c r="K35" i="9"/>
  <c r="J35" i="9"/>
  <c r="I35" i="9"/>
  <c r="H35" i="9"/>
  <c r="G35" i="9"/>
  <c r="F35" i="9"/>
  <c r="E35" i="9"/>
  <c r="D35" i="9"/>
  <c r="C35" i="9"/>
  <c r="B35" i="9"/>
  <c r="K34" i="9"/>
  <c r="J34" i="9"/>
  <c r="I34" i="9"/>
  <c r="H34" i="9"/>
  <c r="G34" i="9"/>
  <c r="F34" i="9"/>
  <c r="E34" i="9"/>
  <c r="D34" i="9"/>
  <c r="C34" i="9"/>
  <c r="B34" i="9"/>
  <c r="K33" i="9"/>
  <c r="J33" i="9"/>
  <c r="I33" i="9"/>
  <c r="H33" i="9"/>
  <c r="G33" i="9"/>
  <c r="F33" i="9"/>
  <c r="E33" i="9"/>
  <c r="D33" i="9"/>
  <c r="C33" i="9"/>
  <c r="B33" i="9"/>
  <c r="K32" i="9"/>
  <c r="J32" i="9"/>
  <c r="I32" i="9"/>
  <c r="H32" i="9"/>
  <c r="G32" i="9"/>
  <c r="F32" i="9"/>
  <c r="E32" i="9"/>
  <c r="D32" i="9"/>
  <c r="C32" i="9"/>
  <c r="B32" i="9"/>
  <c r="K31" i="9"/>
  <c r="J31" i="9"/>
  <c r="I31" i="9"/>
  <c r="H31" i="9"/>
  <c r="G31" i="9"/>
  <c r="F31" i="9"/>
  <c r="E31" i="9"/>
  <c r="D31" i="9"/>
  <c r="C31" i="9"/>
  <c r="B31" i="9"/>
  <c r="K30" i="9"/>
  <c r="J30" i="9"/>
  <c r="I30" i="9"/>
  <c r="H30" i="9"/>
  <c r="G30" i="9"/>
  <c r="F30" i="9"/>
  <c r="E30" i="9"/>
  <c r="D30" i="9"/>
  <c r="C30" i="9"/>
  <c r="B30" i="9"/>
  <c r="K29" i="9"/>
  <c r="J29" i="9"/>
  <c r="I29" i="9"/>
  <c r="H29" i="9"/>
  <c r="G29" i="9"/>
  <c r="F29" i="9"/>
  <c r="E29" i="9"/>
  <c r="D29" i="9"/>
  <c r="C29" i="9"/>
  <c r="B29" i="9"/>
  <c r="K28" i="9"/>
  <c r="J28" i="9"/>
  <c r="I28" i="9"/>
  <c r="H28" i="9"/>
  <c r="G28" i="9"/>
  <c r="F28" i="9"/>
  <c r="E28" i="9"/>
  <c r="D28" i="9"/>
  <c r="C28" i="9"/>
  <c r="B28" i="9"/>
  <c r="K27" i="9"/>
  <c r="J27" i="9"/>
  <c r="I27" i="9"/>
  <c r="H27" i="9"/>
  <c r="G27" i="9"/>
  <c r="F27" i="9"/>
  <c r="E27" i="9"/>
  <c r="D27" i="9"/>
  <c r="C27" i="9"/>
  <c r="B27" i="9"/>
  <c r="K26" i="9"/>
  <c r="J26" i="9"/>
  <c r="I26" i="9"/>
  <c r="H26" i="9"/>
  <c r="G26" i="9"/>
  <c r="F26" i="9"/>
  <c r="E26" i="9"/>
  <c r="D26" i="9"/>
  <c r="C26" i="9"/>
  <c r="B26" i="9"/>
  <c r="K25" i="9"/>
  <c r="J25" i="9"/>
  <c r="I25" i="9"/>
  <c r="H25" i="9"/>
  <c r="G25" i="9"/>
  <c r="F25" i="9"/>
  <c r="E25" i="9"/>
  <c r="D25" i="9"/>
  <c r="C25" i="9"/>
  <c r="B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B11"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B22"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B23"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B24" i="8"/>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B25" i="8"/>
  <c r="C25" i="8"/>
  <c r="D25"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AG25" i="8"/>
  <c r="AH25" i="8"/>
  <c r="B26" i="8"/>
  <c r="C26" i="8"/>
  <c r="D26"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B27" i="8"/>
  <c r="C27" i="8"/>
  <c r="D27" i="8"/>
  <c r="E27" i="8"/>
  <c r="F27" i="8"/>
  <c r="G27" i="8"/>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B28" i="8"/>
  <c r="C28" i="8"/>
  <c r="D28"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B29" i="8"/>
  <c r="C29"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B30" i="8"/>
  <c r="C30" i="8"/>
  <c r="D30"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AG30" i="8"/>
  <c r="AH30" i="8"/>
  <c r="B31" i="8"/>
  <c r="C31" i="8"/>
  <c r="D31" i="8"/>
  <c r="E31" i="8"/>
  <c r="F31" i="8"/>
  <c r="G31" i="8"/>
  <c r="H31" i="8"/>
  <c r="I31" i="8"/>
  <c r="J31" i="8"/>
  <c r="K31" i="8"/>
  <c r="L31" i="8"/>
  <c r="M31" i="8"/>
  <c r="N31" i="8"/>
  <c r="O31" i="8"/>
  <c r="P31" i="8"/>
  <c r="Q31" i="8"/>
  <c r="R31" i="8"/>
  <c r="S31" i="8"/>
  <c r="T31" i="8"/>
  <c r="U31" i="8"/>
  <c r="V31" i="8"/>
  <c r="W31" i="8"/>
  <c r="X31" i="8"/>
  <c r="Y31" i="8"/>
  <c r="Z31" i="8"/>
  <c r="AA31" i="8"/>
  <c r="AB31" i="8"/>
  <c r="AC31" i="8"/>
  <c r="AD31" i="8"/>
  <c r="AE31" i="8"/>
  <c r="AF31" i="8"/>
  <c r="AG31" i="8"/>
  <c r="AH31" i="8"/>
  <c r="B32" i="8"/>
  <c r="C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B33" i="8"/>
  <c r="C33" i="8"/>
  <c r="D33"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B34" i="8"/>
  <c r="C34" i="8"/>
  <c r="D34" i="8"/>
  <c r="E34" i="8"/>
  <c r="F34" i="8"/>
  <c r="G34" i="8"/>
  <c r="H34" i="8"/>
  <c r="I34" i="8"/>
  <c r="J34" i="8"/>
  <c r="K34" i="8"/>
  <c r="L34" i="8"/>
  <c r="M34" i="8"/>
  <c r="N34" i="8"/>
  <c r="O34" i="8"/>
  <c r="P34" i="8"/>
  <c r="Q34" i="8"/>
  <c r="R34" i="8"/>
  <c r="S34" i="8"/>
  <c r="T34" i="8"/>
  <c r="U34" i="8"/>
  <c r="V34" i="8"/>
  <c r="W34" i="8"/>
  <c r="X34" i="8"/>
  <c r="Y34" i="8"/>
  <c r="Z34" i="8"/>
  <c r="AA34" i="8"/>
  <c r="AB34" i="8"/>
  <c r="AC34" i="8"/>
  <c r="AD34" i="8"/>
  <c r="AE34" i="8"/>
  <c r="AF34" i="8"/>
  <c r="AG34" i="8"/>
  <c r="AH34" i="8"/>
  <c r="B35"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B36" i="8"/>
  <c r="C36" i="8"/>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B37" i="8"/>
  <c r="C37" i="8"/>
  <c r="D37" i="8"/>
  <c r="E37" i="8"/>
  <c r="F37" i="8"/>
  <c r="G37" i="8"/>
  <c r="H37" i="8"/>
  <c r="I37" i="8"/>
  <c r="J37" i="8"/>
  <c r="K37" i="8"/>
  <c r="L37" i="8"/>
  <c r="M37" i="8"/>
  <c r="N37" i="8"/>
  <c r="O37" i="8"/>
  <c r="P37" i="8"/>
  <c r="Q37" i="8"/>
  <c r="R37" i="8"/>
  <c r="S37" i="8"/>
  <c r="T37" i="8"/>
  <c r="U37" i="8"/>
  <c r="V37" i="8"/>
  <c r="W37" i="8"/>
  <c r="X37" i="8"/>
  <c r="Y37" i="8"/>
  <c r="Z37" i="8"/>
  <c r="AA37" i="8"/>
  <c r="AB37" i="8"/>
  <c r="AC37" i="8"/>
  <c r="AD37" i="8"/>
  <c r="AE37" i="8"/>
  <c r="AF37" i="8"/>
  <c r="AG37" i="8"/>
  <c r="AH37"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B40" i="8"/>
  <c r="C40" i="8"/>
  <c r="D40"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B42" i="8"/>
  <c r="C42" i="8"/>
  <c r="D42" i="8"/>
  <c r="E42" i="8"/>
  <c r="F42" i="8"/>
  <c r="G42" i="8"/>
  <c r="H42" i="8"/>
  <c r="I42" i="8"/>
  <c r="J42" i="8"/>
  <c r="K42" i="8"/>
  <c r="L42" i="8"/>
  <c r="M42" i="8"/>
  <c r="N42" i="8"/>
  <c r="O42" i="8"/>
  <c r="P42" i="8"/>
  <c r="Q42" i="8"/>
  <c r="R42" i="8"/>
  <c r="S42" i="8"/>
  <c r="T42" i="8"/>
  <c r="U42" i="8"/>
  <c r="V42" i="8"/>
  <c r="W42" i="8"/>
  <c r="X42" i="8"/>
  <c r="Y42" i="8"/>
  <c r="Z42" i="8"/>
  <c r="AA42" i="8"/>
  <c r="AB42" i="8"/>
  <c r="AC42" i="8"/>
  <c r="AD42" i="8"/>
  <c r="AE42" i="8"/>
  <c r="AF42" i="8"/>
  <c r="AG42" i="8"/>
  <c r="AH42"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B46" i="8"/>
  <c r="C46" i="8"/>
  <c r="D46" i="8"/>
  <c r="E46" i="8"/>
  <c r="F46" i="8"/>
  <c r="G46" i="8"/>
  <c r="H46" i="8"/>
  <c r="I46" i="8"/>
  <c r="J46" i="8"/>
  <c r="K46" i="8"/>
  <c r="L46" i="8"/>
  <c r="M46" i="8"/>
  <c r="N46" i="8"/>
  <c r="O46" i="8"/>
  <c r="P46" i="8"/>
  <c r="Q46" i="8"/>
  <c r="R46" i="8"/>
  <c r="S46" i="8"/>
  <c r="T46" i="8"/>
  <c r="U46" i="8"/>
  <c r="V46" i="8"/>
  <c r="W46" i="8"/>
  <c r="X46" i="8"/>
  <c r="Y46" i="8"/>
  <c r="Z46" i="8"/>
  <c r="AA46" i="8"/>
  <c r="AB46" i="8"/>
  <c r="AC46" i="8"/>
  <c r="AD46" i="8"/>
  <c r="AE46" i="8"/>
  <c r="AF46" i="8"/>
  <c r="AG46" i="8"/>
  <c r="AH46" i="8"/>
  <c r="B47" i="8"/>
  <c r="C47" i="8"/>
  <c r="D47" i="8"/>
  <c r="E47" i="8"/>
  <c r="F47" i="8"/>
  <c r="G47" i="8"/>
  <c r="H47" i="8"/>
  <c r="I47" i="8"/>
  <c r="J47" i="8"/>
  <c r="K47" i="8"/>
  <c r="L47" i="8"/>
  <c r="M47" i="8"/>
  <c r="N47" i="8"/>
  <c r="O47" i="8"/>
  <c r="P47" i="8"/>
  <c r="Q47" i="8"/>
  <c r="R47" i="8"/>
  <c r="S47" i="8"/>
  <c r="T47" i="8"/>
  <c r="U47" i="8"/>
  <c r="V47" i="8"/>
  <c r="W47" i="8"/>
  <c r="X47" i="8"/>
  <c r="Y47" i="8"/>
  <c r="Z47" i="8"/>
  <c r="AA47" i="8"/>
  <c r="AB47" i="8"/>
  <c r="AC47" i="8"/>
  <c r="AD47" i="8"/>
  <c r="AE47" i="8"/>
  <c r="AF47" i="8"/>
  <c r="AG47" i="8"/>
  <c r="AH47" i="8"/>
  <c r="B48" i="8"/>
  <c r="C48" i="8"/>
  <c r="D48" i="8"/>
  <c r="E48"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B49" i="8"/>
  <c r="C49" i="8"/>
  <c r="D49" i="8"/>
  <c r="E49" i="8"/>
  <c r="F49" i="8"/>
  <c r="G49" i="8"/>
  <c r="H49" i="8"/>
  <c r="I49" i="8"/>
  <c r="J49" i="8"/>
  <c r="K49" i="8"/>
  <c r="L49" i="8"/>
  <c r="M49" i="8"/>
  <c r="N49" i="8"/>
  <c r="O49" i="8"/>
  <c r="P49" i="8"/>
  <c r="Q49" i="8"/>
  <c r="R49" i="8"/>
  <c r="S49" i="8"/>
  <c r="T49" i="8"/>
  <c r="U49" i="8"/>
  <c r="V49" i="8"/>
  <c r="W49" i="8"/>
  <c r="X49" i="8"/>
  <c r="Y49" i="8"/>
  <c r="Z49" i="8"/>
  <c r="AA49" i="8"/>
  <c r="AB49" i="8"/>
  <c r="AC49" i="8"/>
  <c r="AD49" i="8"/>
  <c r="AE49" i="8"/>
  <c r="AF49" i="8"/>
  <c r="AG49" i="8"/>
  <c r="AH49" i="8"/>
  <c r="B50" i="8"/>
  <c r="C50" i="8"/>
  <c r="D50" i="8"/>
  <c r="E50" i="8"/>
  <c r="F50" i="8"/>
  <c r="G50" i="8"/>
  <c r="H50" i="8"/>
  <c r="I50" i="8"/>
  <c r="J50" i="8"/>
  <c r="K50" i="8"/>
  <c r="L50" i="8"/>
  <c r="M50" i="8"/>
  <c r="N50" i="8"/>
  <c r="O50" i="8"/>
  <c r="P50" i="8"/>
  <c r="Q50" i="8"/>
  <c r="R50" i="8"/>
  <c r="S50" i="8"/>
  <c r="T50" i="8"/>
  <c r="U50" i="8"/>
  <c r="V50" i="8"/>
  <c r="W50" i="8"/>
  <c r="X50" i="8"/>
  <c r="Y50" i="8"/>
  <c r="Z50" i="8"/>
  <c r="AA50" i="8"/>
  <c r="AB50" i="8"/>
  <c r="AC50" i="8"/>
  <c r="AD50" i="8"/>
  <c r="AE50" i="8"/>
  <c r="AF50" i="8"/>
  <c r="AG50" i="8"/>
  <c r="AH50" i="8"/>
  <c r="B51" i="8"/>
  <c r="C51" i="8"/>
  <c r="D51" i="8"/>
  <c r="E51" i="8"/>
  <c r="F51" i="8"/>
  <c r="G51" i="8"/>
  <c r="H51" i="8"/>
  <c r="I51" i="8"/>
  <c r="J51" i="8"/>
  <c r="K51" i="8"/>
  <c r="L51" i="8"/>
  <c r="M51" i="8"/>
  <c r="N51" i="8"/>
  <c r="O51" i="8"/>
  <c r="P51" i="8"/>
  <c r="Q51" i="8"/>
  <c r="R51" i="8"/>
  <c r="S51" i="8"/>
  <c r="T51" i="8"/>
  <c r="U51" i="8"/>
  <c r="V51" i="8"/>
  <c r="W51" i="8"/>
  <c r="X51" i="8"/>
  <c r="Y51" i="8"/>
  <c r="Z51" i="8"/>
  <c r="AA51" i="8"/>
  <c r="AB51" i="8"/>
  <c r="AC51" i="8"/>
  <c r="AD51" i="8"/>
  <c r="AE51" i="8"/>
  <c r="AF51" i="8"/>
  <c r="AG51" i="8"/>
  <c r="AH51" i="8"/>
  <c r="B52" i="8"/>
  <c r="C52" i="8"/>
  <c r="D52" i="8"/>
  <c r="E52" i="8"/>
  <c r="F52" i="8"/>
  <c r="G52" i="8"/>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B53" i="8"/>
  <c r="C53" i="8"/>
  <c r="D53" i="8"/>
  <c r="E53" i="8"/>
  <c r="F53"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B54" i="8"/>
  <c r="C54" i="8"/>
  <c r="D54" i="8"/>
  <c r="E54" i="8"/>
  <c r="F54" i="8"/>
  <c r="G54" i="8"/>
  <c r="H54" i="8"/>
  <c r="I54" i="8"/>
  <c r="J54" i="8"/>
  <c r="K54" i="8"/>
  <c r="L54" i="8"/>
  <c r="M54" i="8"/>
  <c r="N54" i="8"/>
  <c r="O54" i="8"/>
  <c r="P54" i="8"/>
  <c r="Q54" i="8"/>
  <c r="R54" i="8"/>
  <c r="S54" i="8"/>
  <c r="T54" i="8"/>
  <c r="U54" i="8"/>
  <c r="V54" i="8"/>
  <c r="W54" i="8"/>
  <c r="X54" i="8"/>
  <c r="Y54" i="8"/>
  <c r="Z54" i="8"/>
  <c r="AA54" i="8"/>
  <c r="AB54" i="8"/>
  <c r="AC54" i="8"/>
  <c r="AD54" i="8"/>
  <c r="AE54" i="8"/>
  <c r="AF54" i="8"/>
  <c r="AG54" i="8"/>
  <c r="AH54" i="8"/>
  <c r="B55" i="8"/>
  <c r="C55" i="8"/>
  <c r="D55" i="8"/>
  <c r="E55" i="8"/>
  <c r="F55" i="8"/>
  <c r="G55" i="8"/>
  <c r="H55" i="8"/>
  <c r="I55" i="8"/>
  <c r="J55" i="8"/>
  <c r="K55" i="8"/>
  <c r="L55" i="8"/>
  <c r="M55" i="8"/>
  <c r="N55" i="8"/>
  <c r="O55" i="8"/>
  <c r="P55" i="8"/>
  <c r="Q55" i="8"/>
  <c r="R55" i="8"/>
  <c r="S55" i="8"/>
  <c r="T55" i="8"/>
  <c r="U55" i="8"/>
  <c r="V55" i="8"/>
  <c r="W55" i="8"/>
  <c r="X55" i="8"/>
  <c r="Y55" i="8"/>
  <c r="Z55" i="8"/>
  <c r="AA55" i="8"/>
  <c r="AB55" i="8"/>
  <c r="AC55" i="8"/>
  <c r="AD55" i="8"/>
  <c r="AE55" i="8"/>
  <c r="AF55" i="8"/>
  <c r="AG55" i="8"/>
  <c r="AH55" i="8"/>
  <c r="B56" i="8"/>
  <c r="C56" i="8"/>
  <c r="D56" i="8"/>
  <c r="E56" i="8"/>
  <c r="F56" i="8"/>
  <c r="G56" i="8"/>
  <c r="H56" i="8"/>
  <c r="I56" i="8"/>
  <c r="J56" i="8"/>
  <c r="K56" i="8"/>
  <c r="L56" i="8"/>
  <c r="M56" i="8"/>
  <c r="N56" i="8"/>
  <c r="O56" i="8"/>
  <c r="P56" i="8"/>
  <c r="Q56" i="8"/>
  <c r="R56" i="8"/>
  <c r="S56" i="8"/>
  <c r="T56" i="8"/>
  <c r="U56" i="8"/>
  <c r="V56" i="8"/>
  <c r="W56" i="8"/>
  <c r="X56" i="8"/>
  <c r="Y56" i="8"/>
  <c r="Z56" i="8"/>
  <c r="AA56" i="8"/>
  <c r="AB56" i="8"/>
  <c r="AC56" i="8"/>
  <c r="AD56" i="8"/>
  <c r="AE56" i="8"/>
  <c r="AF56" i="8"/>
  <c r="AG56" i="8"/>
  <c r="AH56" i="8"/>
  <c r="B57" i="8"/>
  <c r="C57" i="8"/>
  <c r="D57" i="8"/>
  <c r="E57" i="8"/>
  <c r="F57" i="8"/>
  <c r="G57" i="8"/>
  <c r="H57" i="8"/>
  <c r="I57" i="8"/>
  <c r="J57" i="8"/>
  <c r="K57" i="8"/>
  <c r="L57" i="8"/>
  <c r="M57" i="8"/>
  <c r="N57" i="8"/>
  <c r="O57" i="8"/>
  <c r="P57" i="8"/>
  <c r="Q57" i="8"/>
  <c r="R57" i="8"/>
  <c r="S57" i="8"/>
  <c r="T57" i="8"/>
  <c r="U57" i="8"/>
  <c r="V57" i="8"/>
  <c r="W57" i="8"/>
  <c r="X57" i="8"/>
  <c r="Y57" i="8"/>
  <c r="Z57" i="8"/>
  <c r="AA57" i="8"/>
  <c r="AB57" i="8"/>
  <c r="AC57" i="8"/>
  <c r="AD57" i="8"/>
  <c r="AE57" i="8"/>
  <c r="AF57" i="8"/>
  <c r="AG57" i="8"/>
  <c r="AH57" i="8"/>
  <c r="B58" i="8"/>
  <c r="C58" i="8"/>
  <c r="D58" i="8"/>
  <c r="E58" i="8"/>
  <c r="F58" i="8"/>
  <c r="G58" i="8"/>
  <c r="H58" i="8"/>
  <c r="I58" i="8"/>
  <c r="J58" i="8"/>
  <c r="K58" i="8"/>
  <c r="L58" i="8"/>
  <c r="M58" i="8"/>
  <c r="N58" i="8"/>
  <c r="O58" i="8"/>
  <c r="P58" i="8"/>
  <c r="Q58" i="8"/>
  <c r="R58" i="8"/>
  <c r="S58" i="8"/>
  <c r="T58" i="8"/>
  <c r="U58" i="8"/>
  <c r="V58" i="8"/>
  <c r="W58" i="8"/>
  <c r="X58" i="8"/>
  <c r="Y58" i="8"/>
  <c r="Z58" i="8"/>
  <c r="AA58" i="8"/>
  <c r="AB58" i="8"/>
  <c r="AC58" i="8"/>
  <c r="AD58" i="8"/>
  <c r="AE58" i="8"/>
  <c r="AF58" i="8"/>
  <c r="AG58" i="8"/>
  <c r="AH58" i="8"/>
  <c r="B59" i="8"/>
  <c r="C59" i="8"/>
  <c r="D59" i="8"/>
  <c r="E59" i="8"/>
  <c r="F59" i="8"/>
  <c r="G59" i="8"/>
  <c r="H59" i="8"/>
  <c r="I59" i="8"/>
  <c r="J59" i="8"/>
  <c r="K59" i="8"/>
  <c r="L59" i="8"/>
  <c r="M59" i="8"/>
  <c r="N59" i="8"/>
  <c r="O59" i="8"/>
  <c r="P59" i="8"/>
  <c r="Q59" i="8"/>
  <c r="R59" i="8"/>
  <c r="S59" i="8"/>
  <c r="T59" i="8"/>
  <c r="U59" i="8"/>
  <c r="V59" i="8"/>
  <c r="W59" i="8"/>
  <c r="X59" i="8"/>
  <c r="Y59" i="8"/>
  <c r="Z59" i="8"/>
  <c r="AA59" i="8"/>
  <c r="AB59" i="8"/>
  <c r="AC59" i="8"/>
  <c r="AD59" i="8"/>
  <c r="AE59" i="8"/>
  <c r="AF59" i="8"/>
  <c r="AG59" i="8"/>
  <c r="AH59" i="8"/>
  <c r="B60" i="8"/>
  <c r="C60" i="8"/>
  <c r="D60" i="8"/>
  <c r="E60" i="8"/>
  <c r="F60" i="8"/>
  <c r="G60" i="8"/>
  <c r="H60" i="8"/>
  <c r="I60" i="8"/>
  <c r="J60" i="8"/>
  <c r="K60" i="8"/>
  <c r="L60" i="8"/>
  <c r="M60" i="8"/>
  <c r="N60" i="8"/>
  <c r="O60" i="8"/>
  <c r="P60" i="8"/>
  <c r="Q60" i="8"/>
  <c r="R60" i="8"/>
  <c r="S60" i="8"/>
  <c r="T60" i="8"/>
  <c r="U60" i="8"/>
  <c r="V60" i="8"/>
  <c r="W60" i="8"/>
  <c r="X60" i="8"/>
  <c r="Y60" i="8"/>
  <c r="Z60" i="8"/>
  <c r="AA60" i="8"/>
  <c r="AB60" i="8"/>
  <c r="AC60" i="8"/>
  <c r="AD60" i="8"/>
  <c r="AE60" i="8"/>
  <c r="AF60" i="8"/>
  <c r="AG60" i="8"/>
  <c r="AH60" i="8"/>
  <c r="B61" i="8"/>
  <c r="C61" i="8"/>
  <c r="D61" i="8"/>
  <c r="E61" i="8"/>
  <c r="F61" i="8"/>
  <c r="G61" i="8"/>
  <c r="H61" i="8"/>
  <c r="I61" i="8"/>
  <c r="J61" i="8"/>
  <c r="K61" i="8"/>
  <c r="L61" i="8"/>
  <c r="M61" i="8"/>
  <c r="N61" i="8"/>
  <c r="O61" i="8"/>
  <c r="P61" i="8"/>
  <c r="Q61" i="8"/>
  <c r="R61" i="8"/>
  <c r="S61" i="8"/>
  <c r="T61" i="8"/>
  <c r="U61" i="8"/>
  <c r="V61" i="8"/>
  <c r="W61" i="8"/>
  <c r="X61" i="8"/>
  <c r="Y61" i="8"/>
  <c r="Z61" i="8"/>
  <c r="AA61" i="8"/>
  <c r="AB61" i="8"/>
  <c r="AC61" i="8"/>
  <c r="AD61" i="8"/>
  <c r="AE61" i="8"/>
  <c r="AF61" i="8"/>
  <c r="AG61" i="8"/>
  <c r="AH61" i="8"/>
  <c r="B62" i="8"/>
  <c r="C62" i="8"/>
  <c r="D62" i="8"/>
  <c r="E62" i="8"/>
  <c r="F62" i="8"/>
  <c r="G62" i="8"/>
  <c r="H62" i="8"/>
  <c r="I62" i="8"/>
  <c r="J62" i="8"/>
  <c r="K62" i="8"/>
  <c r="L62" i="8"/>
  <c r="M62" i="8"/>
  <c r="N62" i="8"/>
  <c r="O62" i="8"/>
  <c r="P62" i="8"/>
  <c r="Q62" i="8"/>
  <c r="R62" i="8"/>
  <c r="S62" i="8"/>
  <c r="T62" i="8"/>
  <c r="U62" i="8"/>
  <c r="V62" i="8"/>
  <c r="W62" i="8"/>
  <c r="X62" i="8"/>
  <c r="Y62" i="8"/>
  <c r="Z62" i="8"/>
  <c r="AA62" i="8"/>
  <c r="AB62" i="8"/>
  <c r="AC62" i="8"/>
  <c r="AD62" i="8"/>
  <c r="AE62" i="8"/>
  <c r="AF62" i="8"/>
  <c r="AG62" i="8"/>
  <c r="AH62" i="8"/>
  <c r="B63" i="8"/>
  <c r="C63" i="8"/>
  <c r="D63" i="8"/>
  <c r="E63" i="8"/>
  <c r="F63" i="8"/>
  <c r="G63" i="8"/>
  <c r="H63" i="8"/>
  <c r="I63" i="8"/>
  <c r="J63" i="8"/>
  <c r="K63" i="8"/>
  <c r="L63" i="8"/>
  <c r="M63" i="8"/>
  <c r="N63" i="8"/>
  <c r="O63" i="8"/>
  <c r="P63" i="8"/>
  <c r="Q63" i="8"/>
  <c r="R63" i="8"/>
  <c r="S63" i="8"/>
  <c r="T63" i="8"/>
  <c r="U63" i="8"/>
  <c r="V63" i="8"/>
  <c r="W63" i="8"/>
  <c r="X63" i="8"/>
  <c r="Y63" i="8"/>
  <c r="Z63" i="8"/>
  <c r="AA63" i="8"/>
  <c r="AB63" i="8"/>
  <c r="AC63" i="8"/>
  <c r="AD63" i="8"/>
  <c r="AE63" i="8"/>
  <c r="AF63" i="8"/>
  <c r="AG63" i="8"/>
  <c r="AH63" i="8"/>
  <c r="B64" i="8"/>
  <c r="C64" i="8"/>
  <c r="D64" i="8"/>
  <c r="E64" i="8"/>
  <c r="F64" i="8"/>
  <c r="G64" i="8"/>
  <c r="H64" i="8"/>
  <c r="I64" i="8"/>
  <c r="J64" i="8"/>
  <c r="K64" i="8"/>
  <c r="L64" i="8"/>
  <c r="M64" i="8"/>
  <c r="N64" i="8"/>
  <c r="O64" i="8"/>
  <c r="P64" i="8"/>
  <c r="Q64" i="8"/>
  <c r="R64" i="8"/>
  <c r="S64" i="8"/>
  <c r="T64" i="8"/>
  <c r="U64" i="8"/>
  <c r="V64" i="8"/>
  <c r="W64" i="8"/>
  <c r="X64" i="8"/>
  <c r="Y64" i="8"/>
  <c r="Z64" i="8"/>
  <c r="AA64" i="8"/>
  <c r="AB64" i="8"/>
  <c r="AC64" i="8"/>
  <c r="AD64" i="8"/>
  <c r="AE64" i="8"/>
  <c r="AF64" i="8"/>
  <c r="AG64" i="8"/>
  <c r="AH64" i="8"/>
  <c r="B65" i="8"/>
  <c r="C65" i="8"/>
  <c r="D65" i="8"/>
  <c r="E65" i="8"/>
  <c r="F65" i="8"/>
  <c r="G65" i="8"/>
  <c r="H65" i="8"/>
  <c r="I65" i="8"/>
  <c r="J65" i="8"/>
  <c r="K65" i="8"/>
  <c r="L65" i="8"/>
  <c r="M65" i="8"/>
  <c r="N65" i="8"/>
  <c r="O65" i="8"/>
  <c r="P65" i="8"/>
  <c r="Q65" i="8"/>
  <c r="R65" i="8"/>
  <c r="S65" i="8"/>
  <c r="T65" i="8"/>
  <c r="U65" i="8"/>
  <c r="V65" i="8"/>
  <c r="W65" i="8"/>
  <c r="X65" i="8"/>
  <c r="Y65" i="8"/>
  <c r="Z65" i="8"/>
  <c r="AA65" i="8"/>
  <c r="AB65" i="8"/>
  <c r="AC65" i="8"/>
  <c r="AD65" i="8"/>
  <c r="AE65" i="8"/>
  <c r="AF65" i="8"/>
  <c r="AG65" i="8"/>
  <c r="AH65" i="8"/>
  <c r="B66" i="8"/>
  <c r="C66" i="8"/>
  <c r="D66" i="8"/>
  <c r="E66" i="8"/>
  <c r="F66" i="8"/>
  <c r="G66" i="8"/>
  <c r="H66" i="8"/>
  <c r="I66" i="8"/>
  <c r="J66" i="8"/>
  <c r="K66" i="8"/>
  <c r="L66" i="8"/>
  <c r="M66" i="8"/>
  <c r="N66" i="8"/>
  <c r="O66" i="8"/>
  <c r="P66" i="8"/>
  <c r="Q66" i="8"/>
  <c r="R66" i="8"/>
  <c r="S66" i="8"/>
  <c r="T66" i="8"/>
  <c r="U66" i="8"/>
  <c r="V66" i="8"/>
  <c r="W66" i="8"/>
  <c r="X66" i="8"/>
  <c r="Y66" i="8"/>
  <c r="Z66" i="8"/>
  <c r="AA66" i="8"/>
  <c r="AB66" i="8"/>
  <c r="AC66" i="8"/>
  <c r="AD66" i="8"/>
  <c r="AE66" i="8"/>
  <c r="AF66" i="8"/>
  <c r="AG66" i="8"/>
  <c r="AH66" i="8"/>
  <c r="B67" i="8"/>
  <c r="C67" i="8"/>
  <c r="D67" i="8"/>
  <c r="E67" i="8"/>
  <c r="F67" i="8"/>
  <c r="G67" i="8"/>
  <c r="H67" i="8"/>
  <c r="I67" i="8"/>
  <c r="J67" i="8"/>
  <c r="K67" i="8"/>
  <c r="L67" i="8"/>
  <c r="M67" i="8"/>
  <c r="N67" i="8"/>
  <c r="O67" i="8"/>
  <c r="P67" i="8"/>
  <c r="Q67" i="8"/>
  <c r="R67" i="8"/>
  <c r="S67" i="8"/>
  <c r="T67" i="8"/>
  <c r="U67" i="8"/>
  <c r="V67" i="8"/>
  <c r="W67" i="8"/>
  <c r="X67" i="8"/>
  <c r="Y67" i="8"/>
  <c r="Z67" i="8"/>
  <c r="AA67" i="8"/>
  <c r="AB67" i="8"/>
  <c r="AC67" i="8"/>
  <c r="AD67" i="8"/>
  <c r="AE67" i="8"/>
  <c r="AF67" i="8"/>
  <c r="AG67" i="8"/>
  <c r="AH67" i="8"/>
  <c r="B68" i="8"/>
  <c r="C68" i="8"/>
  <c r="D68" i="8"/>
  <c r="E68" i="8"/>
  <c r="F68" i="8"/>
  <c r="G68" i="8"/>
  <c r="H68" i="8"/>
  <c r="I68" i="8"/>
  <c r="J68" i="8"/>
  <c r="K68" i="8"/>
  <c r="L68" i="8"/>
  <c r="M68" i="8"/>
  <c r="N68" i="8"/>
  <c r="O68" i="8"/>
  <c r="P68" i="8"/>
  <c r="Q68" i="8"/>
  <c r="R68" i="8"/>
  <c r="S68" i="8"/>
  <c r="T68" i="8"/>
  <c r="U68" i="8"/>
  <c r="V68" i="8"/>
  <c r="W68" i="8"/>
  <c r="X68" i="8"/>
  <c r="Y68" i="8"/>
  <c r="Z68" i="8"/>
  <c r="AA68" i="8"/>
  <c r="AB68" i="8"/>
  <c r="AC68" i="8"/>
  <c r="AD68" i="8"/>
  <c r="AE68" i="8"/>
  <c r="AF68" i="8"/>
  <c r="AG68" i="8"/>
  <c r="AH68" i="8"/>
  <c r="B69" i="8"/>
  <c r="C69" i="8"/>
  <c r="D69" i="8"/>
  <c r="E69" i="8"/>
  <c r="F69" i="8"/>
  <c r="G69" i="8"/>
  <c r="H69" i="8"/>
  <c r="I69" i="8"/>
  <c r="J69" i="8"/>
  <c r="K69" i="8"/>
  <c r="L69" i="8"/>
  <c r="M69" i="8"/>
  <c r="N69" i="8"/>
  <c r="O69" i="8"/>
  <c r="P69" i="8"/>
  <c r="Q69" i="8"/>
  <c r="R69" i="8"/>
  <c r="S69" i="8"/>
  <c r="T69" i="8"/>
  <c r="U69" i="8"/>
  <c r="V69" i="8"/>
  <c r="W69" i="8"/>
  <c r="X69" i="8"/>
  <c r="Y69" i="8"/>
  <c r="Z69" i="8"/>
  <c r="AA69" i="8"/>
  <c r="AB69" i="8"/>
  <c r="AC69" i="8"/>
  <c r="AD69" i="8"/>
  <c r="AE69" i="8"/>
  <c r="AF69" i="8"/>
  <c r="AG69" i="8"/>
  <c r="AH69" i="8"/>
  <c r="B70" i="8"/>
  <c r="C70" i="8"/>
  <c r="D70" i="8"/>
  <c r="E70" i="8"/>
  <c r="F70" i="8"/>
  <c r="G70" i="8"/>
  <c r="H70" i="8"/>
  <c r="I70" i="8"/>
  <c r="J70" i="8"/>
  <c r="K70" i="8"/>
  <c r="L70" i="8"/>
  <c r="M70" i="8"/>
  <c r="N70" i="8"/>
  <c r="O70" i="8"/>
  <c r="P70" i="8"/>
  <c r="Q70" i="8"/>
  <c r="R70" i="8"/>
  <c r="S70" i="8"/>
  <c r="T70" i="8"/>
  <c r="U70" i="8"/>
  <c r="V70" i="8"/>
  <c r="W70" i="8"/>
  <c r="X70" i="8"/>
  <c r="Y70" i="8"/>
  <c r="Z70" i="8"/>
  <c r="AA70" i="8"/>
  <c r="AB70" i="8"/>
  <c r="AC70" i="8"/>
  <c r="AD70" i="8"/>
  <c r="AE70" i="8"/>
  <c r="AF70" i="8"/>
  <c r="AG70" i="8"/>
  <c r="AH70" i="8"/>
  <c r="B71" i="8"/>
  <c r="C71" i="8"/>
  <c r="D71" i="8"/>
  <c r="E71" i="8"/>
  <c r="F71" i="8"/>
  <c r="G71" i="8"/>
  <c r="H71" i="8"/>
  <c r="I71" i="8"/>
  <c r="J71" i="8"/>
  <c r="K71" i="8"/>
  <c r="L71" i="8"/>
  <c r="M71" i="8"/>
  <c r="N71" i="8"/>
  <c r="O71" i="8"/>
  <c r="P71" i="8"/>
  <c r="Q71" i="8"/>
  <c r="R71" i="8"/>
  <c r="S71" i="8"/>
  <c r="T71" i="8"/>
  <c r="U71" i="8"/>
  <c r="V71" i="8"/>
  <c r="W71" i="8"/>
  <c r="X71" i="8"/>
  <c r="Y71" i="8"/>
  <c r="Z71" i="8"/>
  <c r="AA71" i="8"/>
  <c r="AB71" i="8"/>
  <c r="AC71" i="8"/>
  <c r="AD71" i="8"/>
  <c r="AE71" i="8"/>
  <c r="AF71" i="8"/>
  <c r="AG71" i="8"/>
  <c r="AH71" i="8"/>
  <c r="B72" i="8"/>
  <c r="C72" i="8"/>
  <c r="D72" i="8"/>
  <c r="E72" i="8"/>
  <c r="F72" i="8"/>
  <c r="G72" i="8"/>
  <c r="H72" i="8"/>
  <c r="I72" i="8"/>
  <c r="J72" i="8"/>
  <c r="K72" i="8"/>
  <c r="L72" i="8"/>
  <c r="M72" i="8"/>
  <c r="N72" i="8"/>
  <c r="O72" i="8"/>
  <c r="P72" i="8"/>
  <c r="Q72" i="8"/>
  <c r="R72" i="8"/>
  <c r="S72" i="8"/>
  <c r="T72" i="8"/>
  <c r="U72" i="8"/>
  <c r="V72" i="8"/>
  <c r="W72" i="8"/>
  <c r="X72" i="8"/>
  <c r="Y72" i="8"/>
  <c r="Z72" i="8"/>
  <c r="AA72" i="8"/>
  <c r="AB72" i="8"/>
  <c r="AC72" i="8"/>
  <c r="AD72" i="8"/>
  <c r="AE72" i="8"/>
  <c r="AF72" i="8"/>
  <c r="AG72" i="8"/>
  <c r="AH72" i="8"/>
  <c r="B73" i="8"/>
  <c r="C73" i="8"/>
  <c r="D73" i="8"/>
  <c r="E73" i="8"/>
  <c r="F73" i="8"/>
  <c r="G73" i="8"/>
  <c r="H73" i="8"/>
  <c r="I73" i="8"/>
  <c r="J73" i="8"/>
  <c r="K73" i="8"/>
  <c r="L73" i="8"/>
  <c r="M73" i="8"/>
  <c r="N73" i="8"/>
  <c r="O73" i="8"/>
  <c r="P73" i="8"/>
  <c r="Q73" i="8"/>
  <c r="R73" i="8"/>
  <c r="S73" i="8"/>
  <c r="T73" i="8"/>
  <c r="U73" i="8"/>
  <c r="V73" i="8"/>
  <c r="W73" i="8"/>
  <c r="X73" i="8"/>
  <c r="Y73" i="8"/>
  <c r="Z73" i="8"/>
  <c r="AA73" i="8"/>
  <c r="AB73" i="8"/>
  <c r="AC73" i="8"/>
  <c r="AD73" i="8"/>
  <c r="AE73" i="8"/>
  <c r="AF73" i="8"/>
  <c r="AG73" i="8"/>
  <c r="AH73" i="8"/>
  <c r="B74" i="8"/>
  <c r="C74" i="8"/>
  <c r="D74" i="8"/>
  <c r="E74" i="8"/>
  <c r="F74" i="8"/>
  <c r="G74" i="8"/>
  <c r="H74" i="8"/>
  <c r="I74" i="8"/>
  <c r="J74" i="8"/>
  <c r="K74" i="8"/>
  <c r="L74" i="8"/>
  <c r="M74" i="8"/>
  <c r="N74" i="8"/>
  <c r="O74" i="8"/>
  <c r="P74" i="8"/>
  <c r="Q74" i="8"/>
  <c r="R74" i="8"/>
  <c r="S74" i="8"/>
  <c r="T74" i="8"/>
  <c r="U74" i="8"/>
  <c r="V74" i="8"/>
  <c r="W74" i="8"/>
  <c r="X74" i="8"/>
  <c r="Y74" i="8"/>
  <c r="Z74" i="8"/>
  <c r="AA74" i="8"/>
  <c r="AB74" i="8"/>
  <c r="AC74" i="8"/>
  <c r="AD74" i="8"/>
  <c r="AE74" i="8"/>
  <c r="AF74" i="8"/>
  <c r="AG74" i="8"/>
  <c r="AH74" i="8"/>
  <c r="B75" i="8"/>
  <c r="C75" i="8"/>
  <c r="D75" i="8"/>
  <c r="E75" i="8"/>
  <c r="F75" i="8"/>
  <c r="G75" i="8"/>
  <c r="H75" i="8"/>
  <c r="I75" i="8"/>
  <c r="J75" i="8"/>
  <c r="K75" i="8"/>
  <c r="L75" i="8"/>
  <c r="M75" i="8"/>
  <c r="N75" i="8"/>
  <c r="O75" i="8"/>
  <c r="P75" i="8"/>
  <c r="Q75" i="8"/>
  <c r="R75" i="8"/>
  <c r="S75" i="8"/>
  <c r="T75" i="8"/>
  <c r="U75" i="8"/>
  <c r="V75" i="8"/>
  <c r="W75" i="8"/>
  <c r="X75" i="8"/>
  <c r="Y75" i="8"/>
  <c r="Z75" i="8"/>
  <c r="AA75" i="8"/>
  <c r="AB75" i="8"/>
  <c r="AC75" i="8"/>
  <c r="AD75" i="8"/>
  <c r="AE75" i="8"/>
  <c r="AF75" i="8"/>
  <c r="AG75" i="8"/>
  <c r="AH75" i="8"/>
  <c r="B76" i="8"/>
  <c r="C76" i="8"/>
  <c r="D76" i="8"/>
  <c r="E76" i="8"/>
  <c r="F76" i="8"/>
  <c r="G76" i="8"/>
  <c r="H76" i="8"/>
  <c r="I76" i="8"/>
  <c r="J76" i="8"/>
  <c r="K76" i="8"/>
  <c r="L76" i="8"/>
  <c r="M76" i="8"/>
  <c r="N76" i="8"/>
  <c r="O76" i="8"/>
  <c r="P76" i="8"/>
  <c r="Q76" i="8"/>
  <c r="R76" i="8"/>
  <c r="S76" i="8"/>
  <c r="T76" i="8"/>
  <c r="U76" i="8"/>
  <c r="V76" i="8"/>
  <c r="W76" i="8"/>
  <c r="X76" i="8"/>
  <c r="Y76" i="8"/>
  <c r="Z76" i="8"/>
  <c r="AA76" i="8"/>
  <c r="AB76" i="8"/>
  <c r="AC76" i="8"/>
  <c r="AD76" i="8"/>
  <c r="AE76" i="8"/>
  <c r="AF76" i="8"/>
  <c r="AG76" i="8"/>
  <c r="AH76" i="8"/>
  <c r="B77" i="8"/>
  <c r="C77" i="8"/>
  <c r="D77" i="8"/>
  <c r="E77" i="8"/>
  <c r="F77" i="8"/>
  <c r="G77" i="8"/>
  <c r="H77" i="8"/>
  <c r="I77" i="8"/>
  <c r="J77" i="8"/>
  <c r="K77" i="8"/>
  <c r="L77" i="8"/>
  <c r="M77" i="8"/>
  <c r="N77" i="8"/>
  <c r="O77" i="8"/>
  <c r="P77" i="8"/>
  <c r="Q77" i="8"/>
  <c r="R77" i="8"/>
  <c r="S77" i="8"/>
  <c r="T77" i="8"/>
  <c r="U77" i="8"/>
  <c r="V77" i="8"/>
  <c r="W77" i="8"/>
  <c r="X77" i="8"/>
  <c r="Y77" i="8"/>
  <c r="Z77" i="8"/>
  <c r="AA77" i="8"/>
  <c r="AB77" i="8"/>
  <c r="AC77" i="8"/>
  <c r="AD77" i="8"/>
  <c r="AE77" i="8"/>
  <c r="AF77" i="8"/>
  <c r="AG77" i="8"/>
  <c r="AH77" i="8"/>
  <c r="B78" i="8"/>
  <c r="C78" i="8"/>
  <c r="D78" i="8"/>
  <c r="E78" i="8"/>
  <c r="F78" i="8"/>
  <c r="G78" i="8"/>
  <c r="H78" i="8"/>
  <c r="I78" i="8"/>
  <c r="J78" i="8"/>
  <c r="K78" i="8"/>
  <c r="L78" i="8"/>
  <c r="M78" i="8"/>
  <c r="N78" i="8"/>
  <c r="O78" i="8"/>
  <c r="P78" i="8"/>
  <c r="Q78" i="8"/>
  <c r="R78" i="8"/>
  <c r="S78" i="8"/>
  <c r="T78" i="8"/>
  <c r="U78" i="8"/>
  <c r="V78" i="8"/>
  <c r="W78" i="8"/>
  <c r="X78" i="8"/>
  <c r="Y78" i="8"/>
  <c r="Z78" i="8"/>
  <c r="AA78" i="8"/>
  <c r="AB78" i="8"/>
  <c r="AC78" i="8"/>
  <c r="AD78" i="8"/>
  <c r="AE78" i="8"/>
  <c r="AF78" i="8"/>
  <c r="AG78" i="8"/>
  <c r="AH78" i="8"/>
  <c r="B79" i="8"/>
  <c r="C79" i="8"/>
  <c r="D79" i="8"/>
  <c r="E79" i="8"/>
  <c r="F79" i="8"/>
  <c r="G79" i="8"/>
  <c r="H79" i="8"/>
  <c r="I79" i="8"/>
  <c r="J79" i="8"/>
  <c r="K79" i="8"/>
  <c r="L79" i="8"/>
  <c r="M79" i="8"/>
  <c r="N79" i="8"/>
  <c r="O79" i="8"/>
  <c r="P79" i="8"/>
  <c r="Q79" i="8"/>
  <c r="R79" i="8"/>
  <c r="S79" i="8"/>
  <c r="T79" i="8"/>
  <c r="U79" i="8"/>
  <c r="V79" i="8"/>
  <c r="W79" i="8"/>
  <c r="X79" i="8"/>
  <c r="Y79" i="8"/>
  <c r="Z79" i="8"/>
  <c r="AA79" i="8"/>
  <c r="AB79" i="8"/>
  <c r="AC79" i="8"/>
  <c r="AD79" i="8"/>
  <c r="AE79" i="8"/>
  <c r="AF79" i="8"/>
  <c r="AG79" i="8"/>
  <c r="AH79" i="8"/>
  <c r="B80" i="8"/>
  <c r="C80" i="8"/>
  <c r="D80" i="8"/>
  <c r="E80" i="8"/>
  <c r="F80" i="8"/>
  <c r="G80" i="8"/>
  <c r="H80" i="8"/>
  <c r="I80" i="8"/>
  <c r="J80" i="8"/>
  <c r="K80" i="8"/>
  <c r="L80" i="8"/>
  <c r="M80" i="8"/>
  <c r="N80" i="8"/>
  <c r="O80" i="8"/>
  <c r="P80" i="8"/>
  <c r="Q80" i="8"/>
  <c r="R80" i="8"/>
  <c r="S80" i="8"/>
  <c r="T80" i="8"/>
  <c r="U80" i="8"/>
  <c r="V80" i="8"/>
  <c r="W80" i="8"/>
  <c r="X80" i="8"/>
  <c r="Y80" i="8"/>
  <c r="Z80" i="8"/>
  <c r="AA80" i="8"/>
  <c r="AB80" i="8"/>
  <c r="AC80" i="8"/>
  <c r="AD80" i="8"/>
  <c r="AE80" i="8"/>
  <c r="AF80" i="8"/>
  <c r="AG80" i="8"/>
  <c r="AH80" i="8"/>
  <c r="B81" i="8"/>
  <c r="C81" i="8"/>
  <c r="D81" i="8"/>
  <c r="E81" i="8"/>
  <c r="F81" i="8"/>
  <c r="G81" i="8"/>
  <c r="H81" i="8"/>
  <c r="I81" i="8"/>
  <c r="J81" i="8"/>
  <c r="K81" i="8"/>
  <c r="L81" i="8"/>
  <c r="M81" i="8"/>
  <c r="N81" i="8"/>
  <c r="O81" i="8"/>
  <c r="P81" i="8"/>
  <c r="Q81" i="8"/>
  <c r="R81" i="8"/>
  <c r="S81" i="8"/>
  <c r="T81" i="8"/>
  <c r="U81" i="8"/>
  <c r="V81" i="8"/>
  <c r="W81" i="8"/>
  <c r="X81" i="8"/>
  <c r="Y81" i="8"/>
  <c r="Z81" i="8"/>
  <c r="AA81" i="8"/>
  <c r="AB81" i="8"/>
  <c r="AC81" i="8"/>
  <c r="AD81" i="8"/>
  <c r="AE81" i="8"/>
  <c r="AF81" i="8"/>
  <c r="AG81" i="8"/>
  <c r="AH81" i="8"/>
  <c r="B82" i="8"/>
  <c r="C82" i="8"/>
  <c r="D82" i="8"/>
  <c r="E82" i="8"/>
  <c r="F82" i="8"/>
  <c r="G82" i="8"/>
  <c r="H82" i="8"/>
  <c r="I82" i="8"/>
  <c r="J82" i="8"/>
  <c r="K82" i="8"/>
  <c r="L82" i="8"/>
  <c r="M82" i="8"/>
  <c r="N82" i="8"/>
  <c r="O82" i="8"/>
  <c r="P82" i="8"/>
  <c r="Q82" i="8"/>
  <c r="R82" i="8"/>
  <c r="S82" i="8"/>
  <c r="T82" i="8"/>
  <c r="U82" i="8"/>
  <c r="V82" i="8"/>
  <c r="W82" i="8"/>
  <c r="X82" i="8"/>
  <c r="Y82" i="8"/>
  <c r="Z82" i="8"/>
  <c r="AA82" i="8"/>
  <c r="AB82" i="8"/>
  <c r="AC82" i="8"/>
  <c r="AD82" i="8"/>
  <c r="AE82" i="8"/>
  <c r="AF82" i="8"/>
  <c r="AG82" i="8"/>
  <c r="AH82" i="8"/>
  <c r="B83" i="8"/>
  <c r="C83" i="8"/>
  <c r="D83" i="8"/>
  <c r="E83" i="8"/>
  <c r="F83" i="8"/>
  <c r="G83" i="8"/>
  <c r="H83" i="8"/>
  <c r="I83" i="8"/>
  <c r="J83" i="8"/>
  <c r="K83" i="8"/>
  <c r="L83" i="8"/>
  <c r="M83" i="8"/>
  <c r="N83" i="8"/>
  <c r="O83" i="8"/>
  <c r="P83" i="8"/>
  <c r="Q83" i="8"/>
  <c r="R83" i="8"/>
  <c r="S83" i="8"/>
  <c r="T83" i="8"/>
  <c r="U83" i="8"/>
  <c r="V83" i="8"/>
  <c r="W83" i="8"/>
  <c r="X83" i="8"/>
  <c r="Y83" i="8"/>
  <c r="Z83" i="8"/>
  <c r="AA83" i="8"/>
  <c r="AB83" i="8"/>
  <c r="AC83" i="8"/>
  <c r="AD83" i="8"/>
  <c r="AE83" i="8"/>
  <c r="AF83" i="8"/>
  <c r="AG83" i="8"/>
  <c r="AH83" i="8"/>
  <c r="B84" i="8"/>
  <c r="C84" i="8"/>
  <c r="D84" i="8"/>
  <c r="E84" i="8"/>
  <c r="F84" i="8"/>
  <c r="G84"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B85" i="8"/>
  <c r="C85" i="8"/>
  <c r="D85" i="8"/>
  <c r="E85" i="8"/>
  <c r="F85" i="8"/>
  <c r="G85"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B86" i="8"/>
  <c r="C86" i="8"/>
  <c r="D86" i="8"/>
  <c r="E86" i="8"/>
  <c r="F86" i="8"/>
  <c r="G86"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B87" i="8"/>
  <c r="C87" i="8"/>
  <c r="D87" i="8"/>
  <c r="E87" i="8"/>
  <c r="F87" i="8"/>
  <c r="G87"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B88" i="8"/>
  <c r="C88" i="8"/>
  <c r="D88" i="8"/>
  <c r="E88" i="8"/>
  <c r="F88" i="8"/>
  <c r="G88"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B89" i="8"/>
  <c r="C89" i="8"/>
  <c r="D89" i="8"/>
  <c r="E89" i="8"/>
  <c r="F89" i="8"/>
  <c r="G89"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B90" i="8"/>
  <c r="C90" i="8"/>
  <c r="D90" i="8"/>
  <c r="E90" i="8"/>
  <c r="F90" i="8"/>
  <c r="G90"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B91" i="8"/>
  <c r="C91" i="8"/>
  <c r="D91" i="8"/>
  <c r="E91" i="8"/>
  <c r="F91" i="8"/>
  <c r="G91"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B92" i="8"/>
  <c r="C92" i="8"/>
  <c r="D92" i="8"/>
  <c r="E92" i="8"/>
  <c r="F92" i="8"/>
  <c r="G92"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B93" i="8"/>
  <c r="C93" i="8"/>
  <c r="D93" i="8"/>
  <c r="E93"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B94" i="8"/>
  <c r="C94" i="8"/>
  <c r="D94" i="8"/>
  <c r="E94" i="8"/>
  <c r="F94" i="8"/>
  <c r="G94"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B95" i="8"/>
  <c r="C95" i="8"/>
  <c r="D95" i="8"/>
  <c r="E95"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B96" i="8"/>
  <c r="C96" i="8"/>
  <c r="D96" i="8"/>
  <c r="E96" i="8"/>
  <c r="F96" i="8"/>
  <c r="G96"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B97" i="8"/>
  <c r="C97" i="8"/>
  <c r="D97" i="8"/>
  <c r="E97" i="8"/>
  <c r="F97" i="8"/>
  <c r="G97"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B98" i="8"/>
  <c r="C98" i="8"/>
  <c r="D98" i="8"/>
  <c r="E98" i="8"/>
  <c r="F98" i="8"/>
  <c r="G98"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B99" i="8"/>
  <c r="C99" i="8"/>
  <c r="D99" i="8"/>
  <c r="E99" i="8"/>
  <c r="F99" i="8"/>
  <c r="G99"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B100" i="8"/>
  <c r="C100" i="8"/>
  <c r="D100" i="8"/>
  <c r="E100" i="8"/>
  <c r="F100" i="8"/>
  <c r="G100"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B101" i="8"/>
  <c r="C101" i="8"/>
  <c r="D101" i="8"/>
  <c r="E101" i="8"/>
  <c r="F101" i="8"/>
  <c r="G101"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B102" i="8"/>
  <c r="C102" i="8"/>
  <c r="D102" i="8"/>
  <c r="E102" i="8"/>
  <c r="F102" i="8"/>
  <c r="G102" i="8"/>
  <c r="H102" i="8"/>
  <c r="I102"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B103" i="8"/>
  <c r="C103" i="8"/>
  <c r="D103" i="8"/>
  <c r="E103" i="8"/>
  <c r="F103" i="8"/>
  <c r="G103"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B104" i="8"/>
  <c r="C104" i="8"/>
  <c r="D104" i="8"/>
  <c r="E104" i="8"/>
  <c r="F104" i="8"/>
  <c r="G104"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B105" i="8"/>
  <c r="C105" i="8"/>
  <c r="D105" i="8"/>
  <c r="E105" i="8"/>
  <c r="F105" i="8"/>
  <c r="G105"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B106" i="8"/>
  <c r="C106" i="8"/>
  <c r="D106" i="8"/>
  <c r="E106" i="8"/>
  <c r="F106" i="8"/>
  <c r="G106" i="8"/>
  <c r="H106"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B107" i="8"/>
  <c r="C107" i="8"/>
  <c r="D107" i="8"/>
  <c r="E107" i="8"/>
  <c r="F107" i="8"/>
  <c r="G107" i="8"/>
  <c r="H107"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B108" i="8"/>
  <c r="C108" i="8"/>
  <c r="D108" i="8"/>
  <c r="E108" i="8"/>
  <c r="F108" i="8"/>
  <c r="G108"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B109" i="8"/>
  <c r="C109" i="8"/>
  <c r="D109" i="8"/>
  <c r="E109" i="8"/>
  <c r="F109" i="8"/>
  <c r="G109" i="8"/>
  <c r="H109" i="8"/>
  <c r="I109" i="8"/>
  <c r="J109" i="8"/>
  <c r="K109" i="8"/>
  <c r="L109" i="8"/>
  <c r="M109" i="8"/>
  <c r="N109" i="8"/>
  <c r="O109" i="8"/>
  <c r="P109" i="8"/>
  <c r="Q109" i="8"/>
  <c r="R109" i="8"/>
  <c r="S109" i="8"/>
  <c r="T109" i="8"/>
  <c r="U109" i="8"/>
  <c r="V109" i="8"/>
  <c r="W109" i="8"/>
  <c r="X109" i="8"/>
  <c r="Y109" i="8"/>
  <c r="Z109" i="8"/>
  <c r="AA109" i="8"/>
  <c r="AB109" i="8"/>
  <c r="AC109" i="8"/>
  <c r="AD109" i="8"/>
  <c r="AE109" i="8"/>
  <c r="AF109" i="8"/>
  <c r="AG109" i="8"/>
  <c r="AH109" i="8"/>
  <c r="B110" i="8"/>
  <c r="C110" i="8"/>
  <c r="D110" i="8"/>
  <c r="E110" i="8"/>
  <c r="F110" i="8"/>
  <c r="G110" i="8"/>
  <c r="H110" i="8"/>
  <c r="I110" i="8"/>
  <c r="J110" i="8"/>
  <c r="K110" i="8"/>
  <c r="L110" i="8"/>
  <c r="M110" i="8"/>
  <c r="N110" i="8"/>
  <c r="O110" i="8"/>
  <c r="P110" i="8"/>
  <c r="Q110" i="8"/>
  <c r="R110" i="8"/>
  <c r="S110" i="8"/>
  <c r="T110" i="8"/>
  <c r="U110" i="8"/>
  <c r="V110" i="8"/>
  <c r="W110" i="8"/>
  <c r="X110" i="8"/>
  <c r="Y110" i="8"/>
  <c r="Z110" i="8"/>
  <c r="AA110" i="8"/>
  <c r="AB110" i="8"/>
  <c r="AC110" i="8"/>
  <c r="AD110" i="8"/>
  <c r="AE110" i="8"/>
  <c r="AF110" i="8"/>
  <c r="AG110" i="8"/>
  <c r="AH110" i="8"/>
  <c r="B111" i="8"/>
  <c r="C111" i="8"/>
  <c r="D111" i="8"/>
  <c r="E111" i="8"/>
  <c r="F111" i="8"/>
  <c r="G111" i="8"/>
  <c r="H111" i="8"/>
  <c r="I111" i="8"/>
  <c r="J111" i="8"/>
  <c r="K111" i="8"/>
  <c r="L111" i="8"/>
  <c r="M111" i="8"/>
  <c r="N111" i="8"/>
  <c r="O111" i="8"/>
  <c r="P111" i="8"/>
  <c r="Q111" i="8"/>
  <c r="R111" i="8"/>
  <c r="S111" i="8"/>
  <c r="T111" i="8"/>
  <c r="U111" i="8"/>
  <c r="V111" i="8"/>
  <c r="W111" i="8"/>
  <c r="X111" i="8"/>
  <c r="Y111" i="8"/>
  <c r="Z111" i="8"/>
  <c r="AA111" i="8"/>
  <c r="AB111" i="8"/>
  <c r="AC111" i="8"/>
  <c r="AD111" i="8"/>
  <c r="AE111" i="8"/>
  <c r="AF111" i="8"/>
  <c r="AG111" i="8"/>
  <c r="AH111" i="8"/>
  <c r="B112" i="8"/>
  <c r="C112" i="8"/>
  <c r="D112" i="8"/>
  <c r="E112" i="8"/>
  <c r="F112" i="8"/>
  <c r="G112" i="8"/>
  <c r="H112" i="8"/>
  <c r="I112" i="8"/>
  <c r="J112" i="8"/>
  <c r="K112" i="8"/>
  <c r="L112" i="8"/>
  <c r="M112" i="8"/>
  <c r="N112" i="8"/>
  <c r="O112" i="8"/>
  <c r="P112" i="8"/>
  <c r="Q112" i="8"/>
  <c r="R112" i="8"/>
  <c r="S112" i="8"/>
  <c r="T112" i="8"/>
  <c r="U112" i="8"/>
  <c r="V112" i="8"/>
  <c r="W112" i="8"/>
  <c r="X112" i="8"/>
  <c r="Y112" i="8"/>
  <c r="Z112" i="8"/>
  <c r="AA112" i="8"/>
  <c r="AB112" i="8"/>
  <c r="AC112" i="8"/>
  <c r="AD112" i="8"/>
  <c r="AE112" i="8"/>
  <c r="AF112" i="8"/>
  <c r="AG112" i="8"/>
  <c r="AH112" i="8"/>
  <c r="B113" i="8"/>
  <c r="C113" i="8"/>
  <c r="D113" i="8"/>
  <c r="E113" i="8"/>
  <c r="F113" i="8"/>
  <c r="G113" i="8"/>
  <c r="H113" i="8"/>
  <c r="I113" i="8"/>
  <c r="J113" i="8"/>
  <c r="K113" i="8"/>
  <c r="L113" i="8"/>
  <c r="M113" i="8"/>
  <c r="N113" i="8"/>
  <c r="O113" i="8"/>
  <c r="P113" i="8"/>
  <c r="Q113" i="8"/>
  <c r="R113" i="8"/>
  <c r="S113" i="8"/>
  <c r="T113" i="8"/>
  <c r="U113" i="8"/>
  <c r="V113" i="8"/>
  <c r="W113" i="8"/>
  <c r="X113" i="8"/>
  <c r="Y113" i="8"/>
  <c r="Z113" i="8"/>
  <c r="AA113" i="8"/>
  <c r="AB113" i="8"/>
  <c r="AC113" i="8"/>
  <c r="AD113" i="8"/>
  <c r="AE113" i="8"/>
  <c r="AF113" i="8"/>
  <c r="AG113" i="8"/>
  <c r="AH113" i="8"/>
  <c r="B114" i="8"/>
  <c r="C114" i="8"/>
  <c r="D114" i="8"/>
  <c r="E114" i="8"/>
  <c r="F114" i="8"/>
  <c r="G114" i="8"/>
  <c r="H114" i="8"/>
  <c r="I114" i="8"/>
  <c r="J114" i="8"/>
  <c r="K114" i="8"/>
  <c r="L114" i="8"/>
  <c r="M114" i="8"/>
  <c r="N114" i="8"/>
  <c r="O114" i="8"/>
  <c r="P114" i="8"/>
  <c r="Q114" i="8"/>
  <c r="R114" i="8"/>
  <c r="S114" i="8"/>
  <c r="T114" i="8"/>
  <c r="U114" i="8"/>
  <c r="V114" i="8"/>
  <c r="W114" i="8"/>
  <c r="X114" i="8"/>
  <c r="Y114" i="8"/>
  <c r="Z114" i="8"/>
  <c r="AA114" i="8"/>
  <c r="AB114" i="8"/>
  <c r="AC114" i="8"/>
  <c r="AD114" i="8"/>
  <c r="AE114" i="8"/>
  <c r="AF114" i="8"/>
  <c r="AG114" i="8"/>
  <c r="AH114" i="8"/>
  <c r="B115" i="8"/>
  <c r="C115" i="8"/>
  <c r="D115" i="8"/>
  <c r="E115" i="8"/>
  <c r="F115" i="8"/>
  <c r="G115" i="8"/>
  <c r="H115" i="8"/>
  <c r="I115" i="8"/>
  <c r="J115" i="8"/>
  <c r="K115" i="8"/>
  <c r="L115" i="8"/>
  <c r="M115" i="8"/>
  <c r="N115" i="8"/>
  <c r="O115" i="8"/>
  <c r="P115" i="8"/>
  <c r="Q115" i="8"/>
  <c r="R115" i="8"/>
  <c r="S115" i="8"/>
  <c r="T115" i="8"/>
  <c r="U115" i="8"/>
  <c r="V115" i="8"/>
  <c r="W115" i="8"/>
  <c r="X115" i="8"/>
  <c r="Y115" i="8"/>
  <c r="Z115" i="8"/>
  <c r="AA115" i="8"/>
  <c r="AB115" i="8"/>
  <c r="AC115" i="8"/>
  <c r="AD115" i="8"/>
  <c r="AE115" i="8"/>
  <c r="AF115" i="8"/>
  <c r="AG115" i="8"/>
  <c r="AH115" i="8"/>
  <c r="B116" i="8"/>
  <c r="C116" i="8"/>
  <c r="D116" i="8"/>
  <c r="E116" i="8"/>
  <c r="F116" i="8"/>
  <c r="G116" i="8"/>
  <c r="H116" i="8"/>
  <c r="I116" i="8"/>
  <c r="J116" i="8"/>
  <c r="K116" i="8"/>
  <c r="L116" i="8"/>
  <c r="M116" i="8"/>
  <c r="N116" i="8"/>
  <c r="O116" i="8"/>
  <c r="P116" i="8"/>
  <c r="Q116" i="8"/>
  <c r="R116" i="8"/>
  <c r="S116" i="8"/>
  <c r="T116" i="8"/>
  <c r="U116" i="8"/>
  <c r="V116" i="8"/>
  <c r="W116" i="8"/>
  <c r="X116" i="8"/>
  <c r="Y116" i="8"/>
  <c r="Z116" i="8"/>
  <c r="AA116" i="8"/>
  <c r="AB116" i="8"/>
  <c r="AC116" i="8"/>
  <c r="AD116" i="8"/>
  <c r="AE116" i="8"/>
  <c r="AF116" i="8"/>
  <c r="AG116" i="8"/>
  <c r="AH116" i="8"/>
  <c r="B117" i="8"/>
  <c r="C117" i="8"/>
  <c r="D117" i="8"/>
  <c r="E117" i="8"/>
  <c r="F117" i="8"/>
  <c r="G117"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B118" i="8"/>
  <c r="C118" i="8"/>
  <c r="D118" i="8"/>
  <c r="E118" i="8"/>
  <c r="F118" i="8"/>
  <c r="G118" i="8"/>
  <c r="H118"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B119" i="8"/>
  <c r="C119" i="8"/>
  <c r="D119" i="8"/>
  <c r="E119" i="8"/>
  <c r="F119" i="8"/>
  <c r="G119" i="8"/>
  <c r="H119"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B120" i="8"/>
  <c r="C120" i="8"/>
  <c r="D120" i="8"/>
  <c r="E120" i="8"/>
  <c r="F120" i="8"/>
  <c r="G120" i="8"/>
  <c r="H120"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B121" i="8"/>
  <c r="C121" i="8"/>
  <c r="D121" i="8"/>
  <c r="E121" i="8"/>
  <c r="F121" i="8"/>
  <c r="G121" i="8"/>
  <c r="H121" i="8"/>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B122" i="8"/>
  <c r="C122" i="8"/>
  <c r="D122" i="8"/>
  <c r="E122" i="8"/>
  <c r="F122" i="8"/>
  <c r="G122" i="8"/>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B123" i="8"/>
  <c r="C123" i="8"/>
  <c r="D123" i="8"/>
  <c r="E123" i="8"/>
  <c r="F123" i="8"/>
  <c r="G123" i="8"/>
  <c r="H123" i="8"/>
  <c r="I123" i="8"/>
  <c r="J123" i="8"/>
  <c r="K123" i="8"/>
  <c r="L123" i="8"/>
  <c r="M123" i="8"/>
  <c r="N123" i="8"/>
  <c r="O123" i="8"/>
  <c r="P123" i="8"/>
  <c r="Q123" i="8"/>
  <c r="R123" i="8"/>
  <c r="S123" i="8"/>
  <c r="T123" i="8"/>
  <c r="U123" i="8"/>
  <c r="V123" i="8"/>
  <c r="W123" i="8"/>
  <c r="X123" i="8"/>
  <c r="Y123" i="8"/>
  <c r="Z123" i="8"/>
  <c r="AA123" i="8"/>
  <c r="AB123" i="8"/>
  <c r="AC123" i="8"/>
  <c r="AD123" i="8"/>
  <c r="AE123" i="8"/>
  <c r="AF123" i="8"/>
  <c r="AG123" i="8"/>
  <c r="AH123" i="8"/>
  <c r="B124" i="8"/>
  <c r="C124" i="8"/>
  <c r="D124" i="8"/>
  <c r="E124" i="8"/>
  <c r="F124" i="8"/>
  <c r="G124" i="8"/>
  <c r="H124" i="8"/>
  <c r="I124" i="8"/>
  <c r="J124" i="8"/>
  <c r="K124" i="8"/>
  <c r="L124" i="8"/>
  <c r="M124" i="8"/>
  <c r="N124" i="8"/>
  <c r="O124" i="8"/>
  <c r="P124" i="8"/>
  <c r="Q124" i="8"/>
  <c r="R124" i="8"/>
  <c r="S124" i="8"/>
  <c r="T124" i="8"/>
  <c r="U124" i="8"/>
  <c r="V124" i="8"/>
  <c r="W124" i="8"/>
  <c r="X124" i="8"/>
  <c r="Y124" i="8"/>
  <c r="Z124" i="8"/>
  <c r="AA124" i="8"/>
  <c r="AB124" i="8"/>
  <c r="AC124" i="8"/>
  <c r="AD124" i="8"/>
  <c r="AE124" i="8"/>
  <c r="AF124" i="8"/>
  <c r="AG124" i="8"/>
  <c r="AH124" i="8"/>
  <c r="B125" i="8"/>
  <c r="C125" i="8"/>
  <c r="D125" i="8"/>
  <c r="E125" i="8"/>
  <c r="F125" i="8"/>
  <c r="G125" i="8"/>
  <c r="H125" i="8"/>
  <c r="I125" i="8"/>
  <c r="J125" i="8"/>
  <c r="K125" i="8"/>
  <c r="L125" i="8"/>
  <c r="M125" i="8"/>
  <c r="N125" i="8"/>
  <c r="O125" i="8"/>
  <c r="P125" i="8"/>
  <c r="Q125" i="8"/>
  <c r="R125" i="8"/>
  <c r="S125" i="8"/>
  <c r="T125" i="8"/>
  <c r="U125" i="8"/>
  <c r="V125" i="8"/>
  <c r="W125" i="8"/>
  <c r="X125" i="8"/>
  <c r="Y125" i="8"/>
  <c r="Z125" i="8"/>
  <c r="AA125" i="8"/>
  <c r="AB125" i="8"/>
  <c r="AC125" i="8"/>
  <c r="AD125" i="8"/>
  <c r="AE125" i="8"/>
  <c r="AF125" i="8"/>
  <c r="AG125" i="8"/>
  <c r="AH125"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B8" i="8"/>
</calcChain>
</file>

<file path=xl/sharedStrings.xml><?xml version="1.0" encoding="utf-8"?>
<sst xmlns="http://schemas.openxmlformats.org/spreadsheetml/2006/main" count="4941" uniqueCount="887">
  <si>
    <t>番号</t>
    <rPh sb="0" eb="2">
      <t>バンゴウ</t>
    </rPh>
    <phoneticPr fontId="2"/>
  </si>
  <si>
    <t>区分1</t>
    <rPh sb="0" eb="2">
      <t>クブン</t>
    </rPh>
    <phoneticPr fontId="2"/>
  </si>
  <si>
    <t>区分2</t>
    <rPh sb="0" eb="2">
      <t>クブン</t>
    </rPh>
    <phoneticPr fontId="2"/>
  </si>
  <si>
    <t>番号２</t>
    <rPh sb="0" eb="2">
      <t>バンゴウ</t>
    </rPh>
    <phoneticPr fontId="2"/>
  </si>
  <si>
    <t>区分3</t>
    <rPh sb="0" eb="2">
      <t>クブン</t>
    </rPh>
    <phoneticPr fontId="2"/>
  </si>
  <si>
    <t>区分4</t>
    <rPh sb="0" eb="2">
      <t>クブン</t>
    </rPh>
    <phoneticPr fontId="2"/>
  </si>
  <si>
    <t>省令の改正</t>
    <rPh sb="0" eb="2">
      <t>ショウレイ</t>
    </rPh>
    <rPh sb="3" eb="5">
      <t>カイセイ</t>
    </rPh>
    <phoneticPr fontId="2"/>
  </si>
  <si>
    <t>内容</t>
    <rPh sb="0" eb="2">
      <t>ナイヨウ</t>
    </rPh>
    <phoneticPr fontId="2"/>
  </si>
  <si>
    <t>訪問介護</t>
    <rPh sb="0" eb="2">
      <t>ホウモン</t>
    </rPh>
    <rPh sb="2" eb="4">
      <t>カイゴ</t>
    </rPh>
    <phoneticPr fontId="2"/>
  </si>
  <si>
    <t>訪問入浴</t>
    <rPh sb="0" eb="2">
      <t>ホウモン</t>
    </rPh>
    <rPh sb="2" eb="4">
      <t>ニュウヨク</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</si>
  <si>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</si>
  <si>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</si>
  <si>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</si>
  <si>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</si>
  <si>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t>
    <rPh sb="0" eb="2">
      <t>ツウショ</t>
    </rPh>
    <phoneticPr fontId="2"/>
  </si>
  <si>
    <t>短期生活</t>
    <rPh sb="0" eb="2">
      <t>タンキ</t>
    </rPh>
    <rPh sb="2" eb="4">
      <t>セイカツ</t>
    </rPh>
    <phoneticPr fontId="2"/>
  </si>
  <si>
    <t>短期療養</t>
    <rPh sb="0" eb="2">
      <t>タンキ</t>
    </rPh>
    <rPh sb="2" eb="4">
      <t>リョウヨウ</t>
    </rPh>
    <phoneticPr fontId="2"/>
  </si>
  <si>
    <t>特定施設</t>
    <rPh sb="0" eb="2">
      <t>トクテイ</t>
    </rPh>
    <rPh sb="2" eb="4">
      <t>シセツ</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</si>
  <si>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</si>
  <si>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</si>
  <si>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定期巡回随時対応</t>
    <rPh sb="0" eb="2">
      <t>テイキ</t>
    </rPh>
    <rPh sb="2" eb="4">
      <t>ジュンカイ</t>
    </rPh>
    <rPh sb="4" eb="6">
      <t>ズイジ</t>
    </rPh>
    <rPh sb="6" eb="8">
      <t>タイオウ</t>
    </rPh>
    <phoneticPr fontId="2"/>
  </si>
  <si>
    <t>夜間対応訪問</t>
    <rPh sb="0" eb="2">
      <t>ヤカン</t>
    </rPh>
    <rPh sb="2" eb="4">
      <t>タイオウ</t>
    </rPh>
    <rPh sb="4" eb="6">
      <t>ホウモン</t>
    </rPh>
    <phoneticPr fontId="2"/>
  </si>
  <si>
    <t>地域密着型通所介護</t>
    <rPh sb="0" eb="2">
      <t>チイキ</t>
    </rPh>
    <rPh sb="2" eb="4">
      <t>ミッチャク</t>
    </rPh>
    <rPh sb="4" eb="5">
      <t>カタ</t>
    </rPh>
    <rPh sb="5" eb="7">
      <t>ツウショ</t>
    </rPh>
    <rPh sb="7" eb="9">
      <t>カイゴ</t>
    </rPh>
    <phoneticPr fontId="2"/>
  </si>
  <si>
    <t>療養型通所介護</t>
    <rPh sb="0" eb="2">
      <t>リョウヨウ</t>
    </rPh>
    <rPh sb="2" eb="3">
      <t>カタ</t>
    </rPh>
    <rPh sb="3" eb="5">
      <t>ツウショ</t>
    </rPh>
    <rPh sb="5" eb="7">
      <t>カイゴ</t>
    </rPh>
    <phoneticPr fontId="2"/>
  </si>
  <si>
    <t>認知症デイ</t>
    <rPh sb="0" eb="3">
      <t>ニンチショウ</t>
    </rPh>
    <phoneticPr fontId="2"/>
  </si>
  <si>
    <t>小多機</t>
    <rPh sb="0" eb="1">
      <t>ショウ</t>
    </rPh>
    <rPh sb="1" eb="2">
      <t>オオ</t>
    </rPh>
    <rPh sb="2" eb="3">
      <t>キ</t>
    </rPh>
    <phoneticPr fontId="2"/>
  </si>
  <si>
    <t>地域密着型特定</t>
    <rPh sb="0" eb="2">
      <t>チイキ</t>
    </rPh>
    <rPh sb="2" eb="4">
      <t>ミッチャク</t>
    </rPh>
    <rPh sb="4" eb="5">
      <t>カタ</t>
    </rPh>
    <rPh sb="5" eb="7">
      <t>トクテイ</t>
    </rPh>
    <phoneticPr fontId="2"/>
  </si>
  <si>
    <t>地域密着型特養</t>
    <rPh sb="0" eb="2">
      <t>チイキ</t>
    </rPh>
    <rPh sb="2" eb="4">
      <t>ミッチャク</t>
    </rPh>
    <rPh sb="4" eb="5">
      <t>カタ</t>
    </rPh>
    <rPh sb="5" eb="7">
      <t>トクヨウ</t>
    </rPh>
    <phoneticPr fontId="2"/>
  </si>
  <si>
    <t>看多機</t>
    <rPh sb="0" eb="1">
      <t>ミ</t>
    </rPh>
    <rPh sb="1" eb="2">
      <t>オオ</t>
    </rPh>
    <rPh sb="2" eb="3">
      <t>キ</t>
    </rPh>
    <phoneticPr fontId="2"/>
  </si>
  <si>
    <t>居宅介護支援</t>
    <rPh sb="0" eb="2">
      <t>キョタク</t>
    </rPh>
    <rPh sb="2" eb="4">
      <t>カイゴ</t>
    </rPh>
    <rPh sb="4" eb="6">
      <t>シエン</t>
    </rPh>
    <phoneticPr fontId="2"/>
  </si>
  <si>
    <t>特養</t>
    <rPh sb="0" eb="2">
      <t>トクヨウ</t>
    </rPh>
    <phoneticPr fontId="2"/>
  </si>
  <si>
    <t>老健</t>
    <rPh sb="0" eb="2">
      <t>ロウケン</t>
    </rPh>
    <phoneticPr fontId="2"/>
  </si>
  <si>
    <t>医療施設</t>
    <rPh sb="0" eb="2">
      <t>イリョウ</t>
    </rPh>
    <rPh sb="2" eb="4">
      <t>シセツ</t>
    </rPh>
    <phoneticPr fontId="2"/>
  </si>
  <si>
    <t>介護医療院</t>
    <rPh sb="0" eb="2">
      <t>カイゴ</t>
    </rPh>
    <rPh sb="2" eb="4">
      <t>イリョウ</t>
    </rPh>
    <rPh sb="4" eb="5">
      <t>イン</t>
    </rPh>
    <phoneticPr fontId="2"/>
  </si>
  <si>
    <t>予防支援</t>
    <rPh sb="0" eb="2">
      <t>ヨボウ</t>
    </rPh>
    <rPh sb="2" eb="4">
      <t>シエン</t>
    </rPh>
    <phoneticPr fontId="2"/>
  </si>
  <si>
    <t>訓練（シミュレーション）</t>
    <rPh sb="0" eb="2">
      <t>クンレン</t>
    </rPh>
    <phoneticPr fontId="2"/>
  </si>
  <si>
    <t>新規</t>
    <rPh sb="0" eb="2">
      <t>シンキ</t>
    </rPh>
    <phoneticPr fontId="2"/>
  </si>
  <si>
    <t>事業所規模・報酬※要件</t>
    <rPh sb="0" eb="2">
      <t>ジギョウ</t>
    </rPh>
    <rPh sb="2" eb="3">
      <t>ショ</t>
    </rPh>
    <rPh sb="3" eb="5">
      <t>キボ</t>
    </rPh>
    <rPh sb="6" eb="8">
      <t>ホウシュウ</t>
    </rPh>
    <rPh sb="9" eb="11">
      <t>ヨウケン</t>
    </rPh>
    <phoneticPr fontId="2"/>
  </si>
  <si>
    <r>
      <t>・通所介護</t>
    </r>
    <r>
      <rPr>
        <sz val="10"/>
        <color rgb="FFFF0000"/>
        <rFont val="ＭＳ Ｐゴシック"/>
        <family val="3"/>
        <charset val="128"/>
        <scheme val="minor"/>
      </rPr>
      <t>等</t>
    </r>
    <r>
      <rPr>
        <sz val="10"/>
        <color theme="1"/>
        <rFont val="ＭＳ Ｐゴシック"/>
        <family val="3"/>
        <charset val="128"/>
        <scheme val="minor"/>
      </rPr>
      <t xml:space="preserve">の報酬について、感染症や災害の影響により利用者が減少した場合に、状況に即した安定的なサービス提供を可能とする観点から、以下の見直しを行う。
　ア 事業所規模別の報酬区分の決定にあたって、より小さい規模区分がある大規模型について、前年度の平均延べ利用者数ではなく、感染症や災害の影響により延べ利用者数の減が生じた月の実績を基礎とすることができることとする。
　イ </t>
    </r>
    <r>
      <rPr>
        <sz val="10"/>
        <color rgb="FFFF0000"/>
        <rFont val="ＭＳ Ｐゴシック"/>
        <family val="3"/>
        <charset val="128"/>
        <scheme val="minor"/>
      </rPr>
      <t>通所介護等</t>
    </r>
    <r>
      <rPr>
        <sz val="10"/>
        <color theme="1"/>
        <rFont val="ＭＳ Ｐゴシック"/>
        <family val="3"/>
        <charset val="128"/>
        <scheme val="minor"/>
      </rPr>
      <t>について、感染症や災害の影響により延べ利用者数の減が生じた月の実績が前年度の平均延べ利用者数から一定割合以上減少している場合、一定期間、臨時的な利用者の減少による利用者一人あたりの経費の増加に対応するための評価を行う。
　現下の新型コロナウイルス感染症の影響による一定割合以上の利用者減に対する適用にあたっては、年度当初から即時的に対応を行う。
　イの評価の部分については、区分支給限度基準額の算定に含めないこととする。</t>
    </r>
    <rPh sb="5" eb="6">
      <t>トウ</t>
    </rPh>
    <rPh sb="187" eb="189">
      <t>ツウショ</t>
    </rPh>
    <rPh sb="189" eb="191">
      <t>カイゴ</t>
    </rPh>
    <rPh sb="191" eb="192">
      <t>トウ</t>
    </rPh>
    <phoneticPr fontId="2"/>
  </si>
  <si>
    <t>要件変更</t>
    <rPh sb="0" eb="2">
      <t>ヨウケン</t>
    </rPh>
    <rPh sb="2" eb="4">
      <t>ヘンコウ</t>
    </rPh>
    <phoneticPr fontId="2"/>
  </si>
  <si>
    <t>認知症専門ケア加算・報酬※要件</t>
    <rPh sb="0" eb="3">
      <t>ニンチショウ</t>
    </rPh>
    <rPh sb="3" eb="5">
      <t>センモン</t>
    </rPh>
    <rPh sb="7" eb="9">
      <t>カサン</t>
    </rPh>
    <rPh sb="10" eb="12">
      <t>ホウシュウ</t>
    </rPh>
    <rPh sb="13" eb="15">
      <t>ヨウケン</t>
    </rPh>
    <phoneticPr fontId="2"/>
  </si>
  <si>
    <t>新規・要件
追加</t>
    <rPh sb="0" eb="2">
      <t>シンキ</t>
    </rPh>
    <rPh sb="3" eb="5">
      <t>ヨウケン</t>
    </rPh>
    <rPh sb="6" eb="8">
      <t>ツイカ</t>
    </rPh>
    <phoneticPr fontId="2"/>
  </si>
  <si>
    <t>研修受講・公表</t>
    <rPh sb="0" eb="2">
      <t>ケンシュウ</t>
    </rPh>
    <rPh sb="2" eb="4">
      <t>ジュコウ</t>
    </rPh>
    <rPh sb="5" eb="7">
      <t>コウヒョウ</t>
    </rPh>
    <phoneticPr fontId="2"/>
  </si>
  <si>
    <t>追加</t>
    <rPh sb="0" eb="2">
      <t>ツイカ</t>
    </rPh>
    <phoneticPr fontId="2"/>
  </si>
  <si>
    <t>報酬</t>
    <rPh sb="0" eb="2">
      <t>ホウシュウ</t>
    </rPh>
    <phoneticPr fontId="2"/>
  </si>
  <si>
    <t>・在宅の認知症高齢者の緊急時の宿泊ニーズに対応できる環境づくりを一層推進する観点から、多機能系サービスについて、施設系サービス等と同様に、認知症行動・心理症状緊急対応加算を新たに創設する。※新設</t>
    <rPh sb="95" eb="97">
      <t>シンセツ</t>
    </rPh>
    <phoneticPr fontId="2"/>
  </si>
  <si>
    <t>新設</t>
    <rPh sb="0" eb="2">
      <t>シンセツ</t>
    </rPh>
    <phoneticPr fontId="2"/>
  </si>
  <si>
    <t>認知症基礎研修</t>
    <rPh sb="0" eb="3">
      <t>ニンチショウ</t>
    </rPh>
    <rPh sb="3" eb="5">
      <t>キソ</t>
    </rPh>
    <rPh sb="5" eb="7">
      <t>ケンシュウ</t>
    </rPh>
    <phoneticPr fontId="2"/>
  </si>
  <si>
    <t>（２）看取りへの対応の充実</t>
  </si>
  <si>
    <t>看取り報酬※要件</t>
    <rPh sb="0" eb="2">
      <t>ミト</t>
    </rPh>
    <rPh sb="3" eb="5">
      <t>ホウシュウ</t>
    </rPh>
    <rPh sb="6" eb="8">
      <t>ヨウケン</t>
    </rPh>
    <phoneticPr fontId="2"/>
  </si>
  <si>
    <t>要件</t>
    <rPh sb="0" eb="2">
      <t>ヨウケン</t>
    </rPh>
    <phoneticPr fontId="2"/>
  </si>
  <si>
    <t>看取り介護加算</t>
    <rPh sb="0" eb="2">
      <t>ミト</t>
    </rPh>
    <rPh sb="3" eb="5">
      <t>カイゴ</t>
    </rPh>
    <rPh sb="5" eb="7">
      <t>カサン</t>
    </rPh>
    <phoneticPr fontId="2"/>
  </si>
  <si>
    <t>ターミナルケア加算</t>
    <rPh sb="7" eb="9">
      <t>カサン</t>
    </rPh>
    <phoneticPr fontId="2"/>
  </si>
  <si>
    <t>介護医療院・介護療養型医療施設の看取り</t>
    <rPh sb="0" eb="2">
      <t>カイゴ</t>
    </rPh>
    <rPh sb="2" eb="4">
      <t>イリョウ</t>
    </rPh>
    <rPh sb="4" eb="5">
      <t>イン</t>
    </rPh>
    <rPh sb="6" eb="8">
      <t>カイゴ</t>
    </rPh>
    <rPh sb="8" eb="10">
      <t>リョウヨウ</t>
    </rPh>
    <rPh sb="10" eb="11">
      <t>カタ</t>
    </rPh>
    <rPh sb="11" eb="13">
      <t>イリョウ</t>
    </rPh>
    <rPh sb="13" eb="15">
      <t>シセツ</t>
    </rPh>
    <rPh sb="16" eb="18">
      <t>ミト</t>
    </rPh>
    <phoneticPr fontId="2"/>
  </si>
  <si>
    <t>要件・新区分</t>
    <rPh sb="0" eb="2">
      <t>ヨウケン</t>
    </rPh>
    <rPh sb="3" eb="4">
      <t>シン</t>
    </rPh>
    <rPh sb="4" eb="6">
      <t>クブン</t>
    </rPh>
    <phoneticPr fontId="2"/>
  </si>
  <si>
    <t>認知症グループホームにおける看取りへの対応の充実</t>
    <rPh sb="0" eb="3">
      <t>ニンチショウ</t>
    </rPh>
    <phoneticPr fontId="2"/>
  </si>
  <si>
    <t>2時間ルール</t>
    <rPh sb="1" eb="3">
      <t>ジカン</t>
    </rPh>
    <phoneticPr fontId="2"/>
  </si>
  <si>
    <t>要件の明確化</t>
    <rPh sb="0" eb="2">
      <t>ヨウケン</t>
    </rPh>
    <rPh sb="3" eb="6">
      <t>メイカクカ</t>
    </rPh>
    <phoneticPr fontId="2"/>
  </si>
  <si>
    <t>医師・歯科医師から介護支援専門員への情報提供の充実</t>
  </si>
  <si>
    <t>新様式</t>
    <rPh sb="0" eb="1">
      <t>シン</t>
    </rPh>
    <rPh sb="1" eb="3">
      <t>ヨウシキ</t>
    </rPh>
    <phoneticPr fontId="2"/>
  </si>
  <si>
    <t>（３）医療と介護の連携の推進</t>
  </si>
  <si>
    <r>
      <t>・歯科衛生士等による居宅療養管理指導について、その充実を図る観点から、歯科衛生士等が居宅療養管理指導を行った場合の記録等の様式について、</t>
    </r>
    <r>
      <rPr>
        <sz val="10"/>
        <color rgb="FFFF0000"/>
        <rFont val="ＭＳ Ｐゴシック"/>
        <family val="3"/>
        <charset val="128"/>
        <scheme val="minor"/>
      </rPr>
      <t>診療報酬における</t>
    </r>
    <r>
      <rPr>
        <sz val="10"/>
        <color theme="1"/>
        <rFont val="ＭＳ Ｐゴシック"/>
        <family val="3"/>
        <charset val="128"/>
        <scheme val="minor"/>
      </rPr>
      <t>訪問歯科衛生指導料や歯科衛生実地指導料の記載内容を参考にした新たな様式によることとする。</t>
    </r>
    <rPh sb="68" eb="70">
      <t>シンリョウ</t>
    </rPh>
    <rPh sb="70" eb="72">
      <t>ホウシュウ</t>
    </rPh>
    <phoneticPr fontId="2"/>
  </si>
  <si>
    <t>総合医学管理加算</t>
    <rPh sb="0" eb="2">
      <t>ソウゴウ</t>
    </rPh>
    <rPh sb="2" eb="4">
      <t>イガク</t>
    </rPh>
    <rPh sb="4" eb="6">
      <t>カンリ</t>
    </rPh>
    <rPh sb="6" eb="8">
      <t>カサン</t>
    </rPh>
    <phoneticPr fontId="2"/>
  </si>
  <si>
    <t>要件・新加算</t>
    <rPh sb="0" eb="2">
      <t>ヨウケン</t>
    </rPh>
    <rPh sb="3" eb="4">
      <t>シン</t>
    </rPh>
    <rPh sb="4" eb="6">
      <t>カサン</t>
    </rPh>
    <phoneticPr fontId="2"/>
  </si>
  <si>
    <t>退所前連携加算の見直し</t>
  </si>
  <si>
    <t>新区分</t>
    <rPh sb="0" eb="1">
      <t>シン</t>
    </rPh>
    <rPh sb="1" eb="3">
      <t>クブン</t>
    </rPh>
    <phoneticPr fontId="2"/>
  </si>
  <si>
    <t>所定疾患療養費（要件見直し）</t>
    <rPh sb="0" eb="2">
      <t>ショテイ</t>
    </rPh>
    <rPh sb="2" eb="4">
      <t>シッカン</t>
    </rPh>
    <rPh sb="4" eb="7">
      <t>リョウヨウヒ</t>
    </rPh>
    <rPh sb="8" eb="10">
      <t>ヨウケン</t>
    </rPh>
    <rPh sb="10" eb="12">
      <t>ミナオ</t>
    </rPh>
    <phoneticPr fontId="2"/>
  </si>
  <si>
    <t>体制届の提出は必要なし</t>
    <rPh sb="0" eb="2">
      <t>タイセイ</t>
    </rPh>
    <rPh sb="2" eb="3">
      <t>トドケ</t>
    </rPh>
    <rPh sb="4" eb="6">
      <t>テイシュツ</t>
    </rPh>
    <rPh sb="7" eb="9">
      <t>ヒツヨウ</t>
    </rPh>
    <phoneticPr fontId="2"/>
  </si>
  <si>
    <t>要件・簡素化</t>
    <rPh sb="0" eb="2">
      <t>ヨウケン</t>
    </rPh>
    <rPh sb="3" eb="6">
      <t>カンソカ</t>
    </rPh>
    <phoneticPr fontId="2"/>
  </si>
  <si>
    <t>かかりつけ医連携薬剤調整加算⇒要件見直し</t>
    <rPh sb="15" eb="17">
      <t>ヨウケン</t>
    </rPh>
    <rPh sb="17" eb="19">
      <t>ミナオ</t>
    </rPh>
    <phoneticPr fontId="2"/>
  </si>
  <si>
    <t>・一般浴槽及び特別浴槽の設置を求める介護医療院の浴室の施設基準について、入所者への適切なサービス提供の確保に留意しつつ、介護療養病床を有する診療所から介護医療院への移行を一層促進する観点から、有床診療所から移行して介護医療院を開設する場合であって、入浴用リフトやリクライニングシャワーチェア等により、身体の不自由な者が適切に入浴できる場合は、一般浴槽以外の浴槽の設置は求めないこととする。この取扱いは、当該事業者が施設の新築、増築又は全面的な改築の工事を行うまでの間の経過措置とする。※経過措置</t>
    <rPh sb="1" eb="3">
      <t>イッパン</t>
    </rPh>
    <rPh sb="3" eb="5">
      <t>ヨクソウ</t>
    </rPh>
    <rPh sb="5" eb="6">
      <t>オヨ</t>
    </rPh>
    <rPh sb="7" eb="9">
      <t>トクベツ</t>
    </rPh>
    <rPh sb="9" eb="11">
      <t>ヨクソウ</t>
    </rPh>
    <phoneticPr fontId="2"/>
  </si>
  <si>
    <t>設備</t>
    <rPh sb="0" eb="2">
      <t>セツビ</t>
    </rPh>
    <phoneticPr fontId="2"/>
  </si>
  <si>
    <t>長期療養生活移行加算⇒新設</t>
    <rPh sb="0" eb="2">
      <t>チョウキ</t>
    </rPh>
    <rPh sb="2" eb="4">
      <t>リョウヨウ</t>
    </rPh>
    <rPh sb="4" eb="6">
      <t>セイカツ</t>
    </rPh>
    <rPh sb="6" eb="8">
      <t>イコウ</t>
    </rPh>
    <rPh sb="8" eb="10">
      <t>カサン</t>
    </rPh>
    <rPh sb="11" eb="13">
      <t>シンセツ</t>
    </rPh>
    <phoneticPr fontId="2"/>
  </si>
  <si>
    <t>新加算</t>
    <rPh sb="0" eb="1">
      <t>シン</t>
    </rPh>
    <rPh sb="1" eb="3">
      <t>カサン</t>
    </rPh>
    <phoneticPr fontId="2"/>
  </si>
  <si>
    <t>介護医療院の薬剤管理指導の見直し</t>
  </si>
  <si>
    <t>・介護医療院の薬剤管理指導について、介護の質の向上に係る取組を一層推進する観点から、CHASE へのデータ提出とフィードバックの活用によるPDCA サイクルの推進・ケアの向上を図ることを新たに評価する（。※３（２）①イ参照）
※新設</t>
    <rPh sb="114" eb="116">
      <t>シンセツ</t>
    </rPh>
    <phoneticPr fontId="2"/>
  </si>
  <si>
    <t>移行計画未提出減算⇒新設</t>
    <rPh sb="0" eb="2">
      <t>イコウ</t>
    </rPh>
    <rPh sb="2" eb="4">
      <t>ケイカク</t>
    </rPh>
    <rPh sb="4" eb="5">
      <t>ミ</t>
    </rPh>
    <rPh sb="5" eb="7">
      <t>テイシュツ</t>
    </rPh>
    <rPh sb="7" eb="9">
      <t>ゲンサン</t>
    </rPh>
    <rPh sb="10" eb="12">
      <t>シンセツ</t>
    </rPh>
    <phoneticPr fontId="2"/>
  </si>
  <si>
    <t>新減算</t>
    <rPh sb="0" eb="1">
      <t>シン</t>
    </rPh>
    <rPh sb="1" eb="3">
      <t>ゲンサン</t>
    </rPh>
    <phoneticPr fontId="2"/>
  </si>
  <si>
    <t>通院等乗降介助</t>
    <rPh sb="0" eb="2">
      <t>ツウイン</t>
    </rPh>
    <rPh sb="2" eb="3">
      <t>トウ</t>
    </rPh>
    <rPh sb="3" eb="5">
      <t>ジョウコウ</t>
    </rPh>
    <rPh sb="5" eb="7">
      <t>カイジョ</t>
    </rPh>
    <phoneticPr fontId="2"/>
  </si>
  <si>
    <t>訪問入浴介護の報酬の見直し</t>
  </si>
  <si>
    <t>初回の加算・部分浴等</t>
    <rPh sb="0" eb="2">
      <t>ショカイ</t>
    </rPh>
    <rPh sb="3" eb="5">
      <t>カサン</t>
    </rPh>
    <rPh sb="6" eb="8">
      <t>ブブン</t>
    </rPh>
    <rPh sb="8" eb="9">
      <t>ヨク</t>
    </rPh>
    <rPh sb="9" eb="10">
      <t>トウ</t>
    </rPh>
    <phoneticPr fontId="2"/>
  </si>
  <si>
    <t xml:space="preserve">・訪問入浴介護について、利用者への円滑なサービス提供と適切な評価を図る観点から、以下の見直しを行う。
　ア 新規利用者へのサービス提供に際して、事前の居宅訪問を行うなど、事業者に一定の対応が生じていることを踏まえ、新規利用者に対して、初回のサービス提供を行う前に居宅を訪問し、訪問入浴介護の利用に関する調整（浴槽の設置場所や給排水の方法の確認等）を行った場合を評価する新たな加算を創設する。※新設
　イ 清拭又は部分浴を実施した場合の減算について、サービス提供の実態を踏まえ、減算幅を見直す。※見直し
</t>
    <rPh sb="196" eb="198">
      <t>シンセツ</t>
    </rPh>
    <rPh sb="247" eb="249">
      <t>ミナオ</t>
    </rPh>
    <phoneticPr fontId="2"/>
  </si>
  <si>
    <t>（４）在宅サービスの機能と連携の強化</t>
  </si>
  <si>
    <t xml:space="preserve">看護体制強化加算（居・予）要件緩和（予）要件見直し⇒体制届（経過措置2年）
</t>
    <rPh sb="9" eb="10">
      <t>キョ</t>
    </rPh>
    <rPh sb="11" eb="12">
      <t>ヨ</t>
    </rPh>
    <rPh sb="13" eb="15">
      <t>ヨウケン</t>
    </rPh>
    <rPh sb="15" eb="17">
      <t>カンワ</t>
    </rPh>
    <rPh sb="18" eb="19">
      <t>ヨ</t>
    </rPh>
    <rPh sb="20" eb="22">
      <t>ヨウケン</t>
    </rPh>
    <rPh sb="22" eb="24">
      <t>ミナオ</t>
    </rPh>
    <rPh sb="26" eb="28">
      <t>タイセイ</t>
    </rPh>
    <rPh sb="28" eb="29">
      <t>トドケ</t>
    </rPh>
    <rPh sb="30" eb="32">
      <t>ケイカ</t>
    </rPh>
    <rPh sb="32" eb="34">
      <t>ソチ</t>
    </rPh>
    <rPh sb="35" eb="36">
      <t>ネン</t>
    </rPh>
    <phoneticPr fontId="2"/>
  </si>
  <si>
    <t>・訪問看護の看護体制強化加算について、医療ニーズのある要介護者等の在宅療養を支える環境を整える観点や訪問看護の機能強化を図る観点から、以下の見直しを行う。
　ア 利用者の実態等も踏まえて、「特別管理加算を算定した割合 30％以上」の要件を、「20％以上」に見直す。この際、当該要件緩和や、介護予防訪問看護についてはターミナルケア加算の要件が含まれていないことを踏まえて、訪問看護の看護体制強化加算（Ⅰ）及び（Ⅱ）並びに介護予防訪問看護の看護体制強化加算の評価の見直しを行う。※要件
　イ サービスの継続性に配慮しつつ、指定（介護予防）訪問看護の提供に当たる従業員に占める看護職員の割合を６割以上とする要件を新たに設ける。その際、２年の経過措置期間を設けることとする。※要件、経過措置</t>
    <rPh sb="238" eb="240">
      <t>ヨウケン</t>
    </rPh>
    <rPh sb="334" eb="336">
      <t>ヨウケン</t>
    </rPh>
    <rPh sb="337" eb="339">
      <t>ケイカ</t>
    </rPh>
    <rPh sb="339" eb="341">
      <t>ソチ</t>
    </rPh>
    <phoneticPr fontId="2"/>
  </si>
  <si>
    <t>●ＧＨ⇒要件見直し●短療⇒要件見直し●小多機・看多機⇒新規</t>
    <rPh sb="4" eb="6">
      <t>ヨウケン</t>
    </rPh>
    <rPh sb="6" eb="8">
      <t>ミナオ</t>
    </rPh>
    <rPh sb="10" eb="11">
      <t>タン</t>
    </rPh>
    <rPh sb="11" eb="12">
      <t>リョウ</t>
    </rPh>
    <rPh sb="13" eb="15">
      <t>ヨウケン</t>
    </rPh>
    <rPh sb="15" eb="17">
      <t>ミナオ</t>
    </rPh>
    <rPh sb="19" eb="20">
      <t>ショウ</t>
    </rPh>
    <rPh sb="20" eb="21">
      <t>タ</t>
    </rPh>
    <rPh sb="21" eb="22">
      <t>キ</t>
    </rPh>
    <rPh sb="23" eb="24">
      <t>カン</t>
    </rPh>
    <rPh sb="24" eb="25">
      <t>タ</t>
    </rPh>
    <rPh sb="25" eb="26">
      <t>キ</t>
    </rPh>
    <rPh sb="27" eb="29">
      <t>シンキ</t>
    </rPh>
    <phoneticPr fontId="2"/>
  </si>
  <si>
    <t>・退院・退所時のスムーズな福祉用具貸与の利用を図る観点から、居宅介護支援の退院・退所加算や施設系サービスの退所時の支援に係る加算において求められる退院・退所時のカンファレンスについて、退院・退所後に福祉用具の貸与が見込まれる場合には、必要に応じ、福祉用具専門相談員や居宅サービスを提供する作業療法士等が参加することを明確化する。
※（１）①②③④、（２）①⑦⑧、（３）①②③④⑤の事項も参照。</t>
  </si>
  <si>
    <t>①個室ユニット型施設の設備・勤務体制の見直し</t>
  </si>
  <si>
    <t>要件の見直</t>
    <rPh sb="0" eb="2">
      <t>ヨウケン</t>
    </rPh>
    <rPh sb="3" eb="5">
      <t>ミナオ</t>
    </rPh>
    <phoneticPr fontId="2"/>
  </si>
  <si>
    <t>特定事業所加算⇒一部新設</t>
    <rPh sb="8" eb="10">
      <t>イチブ</t>
    </rPh>
    <rPh sb="10" eb="12">
      <t>シンセツ</t>
    </rPh>
    <phoneticPr fontId="2"/>
  </si>
  <si>
    <r>
      <t>・居宅介護支援について、経営の安定化を図るとともに、質の高いケアマネジメントの一層の推進、公正中立性の確保等を図る観点から、以下の加算の見直しや対応を行う。
　ア 特定事業所加算について、以下の見直しを行う。
　　・ 必要に応じて、多様な主体等が提供する生活支援のサービス（インフォーマルサービスを含む）が包括的に提供されるような居宅サービス計画を作成していることを要件として求める。
　　・ 小規模事業所が事業所間連携により質の高いケアマネジメントを実現していくよう、事業所間連携により体制確保や対応等を行う事業所を評価する新たな区分を創設する。
　　・ 特定事業所加算（Ⅳ）について、加算（Ⅰ）から（Ⅲ）までと異なり、病院との連携や看取りへの対応の状況を要件とするものであることを踏まえ、医療と介護の連携を推進する観点から、特定事業所加算から切り離した別個の加算とする。
　イ ケアマネジメントの公正中立性の確保を図る観点から、事業者に、以下について、利用者に説明を行うとともに、介護サービス情報公表制度において公表することを求める。
　　・ 前６か月間に作成したケアプランにおける、訪問介護、通所介護、地域密着型通所介護、福祉用具貸与の各サービスの利用割合・ 前６か月間に作成したケアプランにおける、訪問介護、通所介護、地域密着型通所介護、福祉用具貸与の各サービスごとの、同一事業者によって提供されたものの割合
　</t>
    </r>
    <r>
      <rPr>
        <strike/>
        <sz val="10"/>
        <color rgb="FFFF0000"/>
        <rFont val="ＭＳ Ｐゴシック"/>
        <family val="3"/>
        <charset val="128"/>
        <scheme val="minor"/>
      </rPr>
      <t>ウ （介護予防）（看護）小規模多機能型居宅介護事業所連携加算について、算定率が低調であることを踏まえ、報酬体系の簡素化の観点から、廃止する。</t>
    </r>
    <r>
      <rPr>
        <sz val="10"/>
        <rFont val="ＭＳ Ｐゴシック"/>
        <family val="3"/>
        <charset val="128"/>
        <scheme val="minor"/>
      </rPr>
      <t>※廃止</t>
    </r>
    <r>
      <rPr>
        <sz val="10"/>
        <color theme="1"/>
        <rFont val="ＭＳ Ｐゴシック"/>
        <family val="3"/>
        <charset val="128"/>
        <scheme val="minor"/>
      </rPr>
      <t xml:space="preserve">
</t>
    </r>
    <rPh sb="681" eb="683">
      <t>ハイシ</t>
    </rPh>
    <phoneticPr fontId="2"/>
  </si>
  <si>
    <r>
      <t>・居宅介護支援について、適切なケアマネジメントの実施を確保しつつ、経営の安定化を図る観点から、介護支援専門員１人当たりの取扱件数が 40 件</t>
    </r>
    <r>
      <rPr>
        <sz val="10"/>
        <color rgb="FFFF0000"/>
        <rFont val="ＭＳ Ｐゴシック"/>
        <family val="3"/>
        <charset val="128"/>
        <scheme val="minor"/>
      </rPr>
      <t>以上の場合40件目から</t>
    </r>
    <r>
      <rPr>
        <sz val="10"/>
        <color theme="1"/>
        <rFont val="ＭＳ Ｐゴシック"/>
        <family val="3"/>
        <charset val="128"/>
        <scheme val="minor"/>
      </rPr>
      <t>、60 件</t>
    </r>
    <r>
      <rPr>
        <sz val="10"/>
        <color rgb="FFFF0000"/>
        <rFont val="ＭＳ Ｐゴシック"/>
        <family val="3"/>
        <charset val="128"/>
        <scheme val="minor"/>
      </rPr>
      <t>以上の場合60件目から</t>
    </r>
    <r>
      <rPr>
        <sz val="10"/>
        <color theme="1"/>
        <rFont val="ＭＳ Ｐゴシック"/>
        <family val="3"/>
        <charset val="128"/>
        <scheme val="minor"/>
      </rPr>
      <t xml:space="preserve">それぞれ評価が低くなる（40 件未満は居宅介護支援費（Ⅰ）、40 件以上 60 件未満の部分は同（Ⅱ）、60 件以上の部分は同（Ⅲ）が適用される）逓減制において、一定の ICT（AI を含む）の活用又は事務職員の配置を行っている事業者については、逓減制の適用（居宅介護支援費（Ⅱ）の適用）を 45 件以上の部分からとする見直しを行う。その際、この取扱いを行う場合の逓減率（居宅介護支援費（Ⅱ）及び（Ⅲ）の単位数）について、メリハリをつけた設定とする見直しを行う。また、特定事業所加算における「介護支援専門員１人当たりの受け入れ可能な利用者数」について、この取扱いを踏まえた見直しを行う。
　また、逓減制における介護支援専門員１人当たりの取扱件数の計算に当たり、現在、事業所が自然災害や感染症等による突発的な対応で利用者を受け入れた場合は、例外的に件数に含めないこととしているが、地域の実情を踏まえ、事業所がその周辺の中山間地域等の事業所の存在状況からやむを得ず利用者を受け入れた場合についても例外的に件数に含めない取扱いを可能とする見直しを行う。
</t>
    </r>
    <rPh sb="70" eb="72">
      <t>イジョウ</t>
    </rPh>
    <rPh sb="73" eb="75">
      <t>バアイ</t>
    </rPh>
    <rPh sb="77" eb="78">
      <t>ケン</t>
    </rPh>
    <rPh sb="78" eb="79">
      <t>メ</t>
    </rPh>
    <rPh sb="86" eb="88">
      <t>イジョウ</t>
    </rPh>
    <rPh sb="89" eb="91">
      <t>バアイ</t>
    </rPh>
    <rPh sb="93" eb="94">
      <t>ケン</t>
    </rPh>
    <rPh sb="94" eb="95">
      <t>メ</t>
    </rPh>
    <phoneticPr fontId="2"/>
  </si>
  <si>
    <t>退院時情報連携加算⇒新設</t>
    <rPh sb="0" eb="2">
      <t>タイイン</t>
    </rPh>
    <rPh sb="2" eb="3">
      <t>トキ</t>
    </rPh>
    <rPh sb="3" eb="5">
      <t>ジョウホウ</t>
    </rPh>
    <rPh sb="5" eb="7">
      <t>レンケイ</t>
    </rPh>
    <rPh sb="7" eb="9">
      <t>カサン</t>
    </rPh>
    <rPh sb="10" eb="12">
      <t>シンセツ</t>
    </rPh>
    <phoneticPr fontId="2"/>
  </si>
  <si>
    <r>
      <t>・居宅介護支援について、医療と介護の連携を強化し、適切なケアマネジメントの実施やケアマネジメントの質の向上を進める観点から、利用者が医療機関において医師の</t>
    </r>
    <r>
      <rPr>
        <sz val="10"/>
        <color rgb="FFFF0000"/>
        <rFont val="ＭＳ Ｐゴシック"/>
        <family val="3"/>
        <charset val="128"/>
        <scheme val="minor"/>
      </rPr>
      <t>診察</t>
    </r>
    <r>
      <rPr>
        <sz val="10"/>
        <color theme="1"/>
        <rFont val="ＭＳ Ｐゴシック"/>
        <family val="3"/>
        <charset val="128"/>
        <scheme val="minor"/>
      </rPr>
      <t>を受ける際に介護支援専門員が同席し、医師等と情報連携を行い、当該情報を踏まえてケアマネジメントを行うことを一定の場合に評価する新たな加算を創設する。※新設</t>
    </r>
    <rPh sb="77" eb="79">
      <t>シンサツ</t>
    </rPh>
    <rPh sb="154" eb="156">
      <t>シンセツ</t>
    </rPh>
    <phoneticPr fontId="2"/>
  </si>
  <si>
    <t>（６）ケアマネジメントの質の向上と公正中立性の確保</t>
  </si>
  <si>
    <t>委託連携加算⇒新設</t>
    <rPh sb="0" eb="2">
      <t>イタク</t>
    </rPh>
    <rPh sb="2" eb="4">
      <t>レンケイ</t>
    </rPh>
    <rPh sb="4" eb="6">
      <t>カサン</t>
    </rPh>
    <rPh sb="7" eb="9">
      <t>シンセツ</t>
    </rPh>
    <phoneticPr fontId="2"/>
  </si>
  <si>
    <t>・介護予防支援について、地域包括支援センターが居宅介護支援事業者に外部委託を行いやすい環境の整備を進める観点から、地域包括支援センターが委託する個々のケアプランについて、委託時における、居宅介護支援事業者との適切な情報連携等を評価する新たな加算を創設する。※新設</t>
    <rPh sb="129" eb="131">
      <t>シンセツ</t>
    </rPh>
    <phoneticPr fontId="2"/>
  </si>
  <si>
    <t>離島や中山間地域等におけるサービスの充実</t>
  </si>
  <si>
    <t>特別地域加算・中山間における小規模事業所加算・中山間地域等に居住する者へのサービス提供加算</t>
    <rPh sb="0" eb="2">
      <t>トクベツ</t>
    </rPh>
    <rPh sb="2" eb="4">
      <t>チイキ</t>
    </rPh>
    <rPh sb="4" eb="6">
      <t>カサン</t>
    </rPh>
    <rPh sb="7" eb="9">
      <t>チュウザン</t>
    </rPh>
    <rPh sb="9" eb="10">
      <t>カン</t>
    </rPh>
    <rPh sb="14" eb="17">
      <t>ショウキボ</t>
    </rPh>
    <rPh sb="17" eb="20">
      <t>ジギョウショ</t>
    </rPh>
    <rPh sb="20" eb="22">
      <t>カサン</t>
    </rPh>
    <rPh sb="23" eb="25">
      <t>チュウザン</t>
    </rPh>
    <rPh sb="25" eb="26">
      <t>カン</t>
    </rPh>
    <rPh sb="26" eb="28">
      <t>チイキ</t>
    </rPh>
    <rPh sb="28" eb="29">
      <t>トウ</t>
    </rPh>
    <rPh sb="30" eb="32">
      <t>キョジュウ</t>
    </rPh>
    <rPh sb="34" eb="35">
      <t>シャ</t>
    </rPh>
    <rPh sb="41" eb="43">
      <t>テイキョウ</t>
    </rPh>
    <rPh sb="43" eb="45">
      <t>カサン</t>
    </rPh>
    <phoneticPr fontId="2"/>
  </si>
  <si>
    <t>新</t>
    <rPh sb="0" eb="1">
      <t>シン</t>
    </rPh>
    <phoneticPr fontId="2"/>
  </si>
  <si>
    <t>ユニット数の弾力化・サテライト型事業所</t>
    <rPh sb="4" eb="5">
      <t>カズ</t>
    </rPh>
    <rPh sb="6" eb="9">
      <t>ダンリョクカ</t>
    </rPh>
    <rPh sb="15" eb="16">
      <t>カタ</t>
    </rPh>
    <rPh sb="16" eb="19">
      <t>ジギョウショ</t>
    </rPh>
    <phoneticPr fontId="2"/>
  </si>
  <si>
    <r>
      <t>・認知症グループホームについて、地域の特性に応じたサービスの整備・提供を促進する観点から、ユニット数を弾力化するとともに、サテライト型事業所の基準を創設する。
　ア 認知症グループホームは地域密着型サービス（定員 29 人以下）であることを踏まえ、経営の安定性の観点から、ユニット数について、「原則１又は２、地域の実情により事業所の効率的運営に必要と認められる場合は３」とされているところ、これを「３以下」とする。
　イ 複数事業所で人材を有効活用しながら、より利用者に身近な地域でサービス提供が可能となるようにする観点から、サテライト型事業所の基準を創設する。同基準は、本体事業所との兼務等により、代表者、管理者を配置しないことや、介護支援専門員ではない認知症介護実践者研修を修了した者を計画作成担当者として配置することができるようにするなど、サテライト型小規模多機能型居宅介護の基準</t>
    </r>
    <r>
      <rPr>
        <sz val="10"/>
        <color rgb="FFFF0000"/>
        <rFont val="ＭＳ Ｐゴシック"/>
        <family val="3"/>
        <charset val="128"/>
        <scheme val="minor"/>
      </rPr>
      <t>も</t>
    </r>
    <r>
      <rPr>
        <sz val="10"/>
        <color theme="1"/>
        <rFont val="ＭＳ Ｐゴシック"/>
        <family val="3"/>
        <charset val="128"/>
        <scheme val="minor"/>
      </rPr>
      <t>参考に</t>
    </r>
    <r>
      <rPr>
        <sz val="10"/>
        <color rgb="FFFF0000"/>
        <rFont val="ＭＳ Ｐゴシック"/>
        <family val="3"/>
        <charset val="128"/>
        <scheme val="minor"/>
      </rPr>
      <t>しつつ、サービス提供体制を適切に維持できるようにするため、サテライト型事業所のユニット数については、本体事業所のユニット数を上回らず、かつ、本体事業所のユニット数との合計が最大４までとする</t>
    </r>
    <r>
      <rPr>
        <sz val="10"/>
        <color theme="1"/>
        <rFont val="ＭＳ Ｐゴシック"/>
        <family val="3"/>
        <charset val="128"/>
        <scheme val="minor"/>
      </rPr>
      <t>。</t>
    </r>
    <rPh sb="405" eb="407">
      <t>テイキョウ</t>
    </rPh>
    <rPh sb="407" eb="409">
      <t>タイセイ</t>
    </rPh>
    <rPh sb="410" eb="412">
      <t>テキセツ</t>
    </rPh>
    <rPh sb="413" eb="415">
      <t>イジ</t>
    </rPh>
    <rPh sb="431" eb="432">
      <t>ガタ</t>
    </rPh>
    <rPh sb="432" eb="435">
      <t>ジギョウショ</t>
    </rPh>
    <rPh sb="440" eb="441">
      <t>カズ</t>
    </rPh>
    <rPh sb="447" eb="449">
      <t>ホンタイ</t>
    </rPh>
    <rPh sb="449" eb="452">
      <t>ジギョウショ</t>
    </rPh>
    <rPh sb="457" eb="458">
      <t>カズ</t>
    </rPh>
    <rPh sb="459" eb="461">
      <t>ウワマワ</t>
    </rPh>
    <rPh sb="467" eb="469">
      <t>ホンタイ</t>
    </rPh>
    <rPh sb="469" eb="472">
      <t>ジギョウショ</t>
    </rPh>
    <rPh sb="477" eb="478">
      <t>スウ</t>
    </rPh>
    <rPh sb="480" eb="482">
      <t>ゴウケイ</t>
    </rPh>
    <rPh sb="483" eb="485">
      <t>サイダイ</t>
    </rPh>
    <phoneticPr fontId="2"/>
  </si>
  <si>
    <t>（７）地域の特性に応じたサービスの確保</t>
  </si>
  <si>
    <t>登録定員及び利用定員</t>
    <rPh sb="0" eb="2">
      <t>トウロク</t>
    </rPh>
    <rPh sb="2" eb="4">
      <t>テイイン</t>
    </rPh>
    <rPh sb="4" eb="5">
      <t>オヨ</t>
    </rPh>
    <rPh sb="6" eb="8">
      <t>リヨウ</t>
    </rPh>
    <rPh sb="8" eb="10">
      <t>テイイン</t>
    </rPh>
    <phoneticPr fontId="2"/>
  </si>
  <si>
    <r>
      <t>・「令和元年の地方からの提案等に関する対応方針」（令和元年 12 月 23 日閣議決定）を踏まえ、小規模多機能型居宅介護及び看護小規模多機能型居宅介護について、過疎地域等におけるサービス提供を確保する観点から、過疎地域等において、地域の実情により事業所の効率的運営に必要であると市町村が認めた場合に、人員・設備基準を満たすことを条件として、登録定員を超過した場合の報酬減算を一定の期間（市町村が登録定員の超過を認めた時から当該介護保険事業計画期間終了までの最大３年間を基本とする。また、介護保険事業計画の見直しごとに、市町村が将来のサービス需要の見込みを踏まえ</t>
    </r>
    <r>
      <rPr>
        <sz val="10"/>
        <color rgb="FFFF0000"/>
        <rFont val="ＭＳ Ｐゴシック"/>
        <family val="3"/>
        <charset val="128"/>
        <scheme val="minor"/>
      </rPr>
      <t>て改めて検討し</t>
    </r>
    <r>
      <rPr>
        <sz val="10"/>
        <color theme="1"/>
        <rFont val="ＭＳ Ｐゴシック"/>
        <family val="3"/>
        <charset val="128"/>
        <scheme val="minor"/>
      </rPr>
      <t>、代替サービスを新規整備するよりも既存の事業所を活用した方が効率的であると認めた場合に限り、次の介護保険事業計画期間の終期まで延長が可能）行わないこととする。</t>
    </r>
    <rPh sb="281" eb="282">
      <t>アラタ</t>
    </rPh>
    <rPh sb="284" eb="286">
      <t>ケントウ</t>
    </rPh>
    <phoneticPr fontId="2"/>
  </si>
  <si>
    <t>従うべき基準⇒標準基準</t>
    <rPh sb="0" eb="1">
      <t>シタガ</t>
    </rPh>
    <rPh sb="4" eb="6">
      <t>キジュン</t>
    </rPh>
    <rPh sb="7" eb="9">
      <t>ヒョウジュン</t>
    </rPh>
    <rPh sb="9" eb="11">
      <t>キジュン</t>
    </rPh>
    <phoneticPr fontId="2"/>
  </si>
  <si>
    <t>・令和２年の地方分権改革に関する提案募集における提案を踏まえ、小規模多機能型居宅介護について、地域の特性に応じたサービスの整備・提供を促進する観点から、看護小規模多機能型居宅介護等と同様に、厚生労働省令で定める登録定員及び利用定員の基準を、市町村が条例で定める上での「従うべき基準」（必ず適合しなければならない基準であり、全国一律）から「標準基準」（通常よるべき基準であり、合理的な理由がある範囲内で、地域の実情に応じて異なる内容を定めることが許容されるもの）に見直す。</t>
  </si>
  <si>
    <t>リハビリテーション・機能訓練、口腔、栄養の取組の一体的な推進</t>
  </si>
  <si>
    <t>要件・新様式</t>
    <rPh sb="0" eb="2">
      <t>ヨウケン</t>
    </rPh>
    <rPh sb="3" eb="4">
      <t>シン</t>
    </rPh>
    <rPh sb="4" eb="6">
      <t>ヨウシキ</t>
    </rPh>
    <phoneticPr fontId="2"/>
  </si>
  <si>
    <t>リハビリテーションマネジメント加算の見直し</t>
  </si>
  <si>
    <t>リハビリテーションマネジメント加算⇒組み換え※体制届提出</t>
    <rPh sb="15" eb="17">
      <t>カサン</t>
    </rPh>
    <rPh sb="18" eb="19">
      <t>ク</t>
    </rPh>
    <rPh sb="20" eb="21">
      <t>カ</t>
    </rPh>
    <rPh sb="23" eb="25">
      <t>タイセイ</t>
    </rPh>
    <rPh sb="25" eb="26">
      <t>トドケ</t>
    </rPh>
    <rPh sb="26" eb="28">
      <t>テイシュツ</t>
    </rPh>
    <phoneticPr fontId="2"/>
  </si>
  <si>
    <t xml:space="preserve">３．自立支援・重度化防止の取組の推進
</t>
  </si>
  <si>
    <t xml:space="preserve">（１）リハビリテーション・機能訓練、口腔、栄養の取組の連携・強化＜連携強化＞
</t>
  </si>
  <si>
    <t>【老健】リハビリテーションマネジメント計画書情報加算※新規【医療院】理学療法，作業療法及び言語聴覚療法に係る加算※新規</t>
    <rPh sb="1" eb="3">
      <t>ロウケン</t>
    </rPh>
    <rPh sb="19" eb="22">
      <t>ケイカクショ</t>
    </rPh>
    <rPh sb="22" eb="24">
      <t>ジョウホウ</t>
    </rPh>
    <rPh sb="24" eb="26">
      <t>カサン</t>
    </rPh>
    <rPh sb="27" eb="29">
      <t>シンキ</t>
    </rPh>
    <rPh sb="30" eb="32">
      <t>イリョウ</t>
    </rPh>
    <rPh sb="32" eb="33">
      <t>イン</t>
    </rPh>
    <rPh sb="34" eb="36">
      <t>リガク</t>
    </rPh>
    <rPh sb="36" eb="38">
      <t>リョウホウ</t>
    </rPh>
    <rPh sb="39" eb="41">
      <t>サギョウ</t>
    </rPh>
    <rPh sb="41" eb="43">
      <t>リョウホウ</t>
    </rPh>
    <rPh sb="43" eb="44">
      <t>オヨ</t>
    </rPh>
    <rPh sb="45" eb="47">
      <t>ゲンゴ</t>
    </rPh>
    <rPh sb="47" eb="49">
      <t>チョウカク</t>
    </rPh>
    <rPh sb="49" eb="51">
      <t>リョウホウ</t>
    </rPh>
    <rPh sb="52" eb="53">
      <t>カカ</t>
    </rPh>
    <rPh sb="54" eb="56">
      <t>カサン</t>
    </rPh>
    <rPh sb="57" eb="59">
      <t>シンキ</t>
    </rPh>
    <phoneticPr fontId="2"/>
  </si>
  <si>
    <t>・介護老人保健施設（リハビリテーションマネジメント）及び介護医療院（特別診療費（理学療法・作業療法・言語聴覚療法）について、自立支援・重度化防止に向けた更なる質の高い取組を促す観点から、訪問リハビリテーション等と同様に、CHASE・VISIT へリハビリテーションのデータを提出しフィードバックを受けて PDCA サイクルを推進することを評価する新たな加算を創設する。（※３（２）①イ参照）※新設</t>
    <rPh sb="196" eb="198">
      <t>シンセツ</t>
    </rPh>
    <phoneticPr fontId="2"/>
  </si>
  <si>
    <t>退院・退所直後のリハビリテーションの充実</t>
  </si>
  <si>
    <t>訪問リハビリテーション</t>
    <rPh sb="0" eb="2">
      <t>ホウモン</t>
    </rPh>
    <phoneticPr fontId="2"/>
  </si>
  <si>
    <t>・１週に６回を限度として算定が認められている訪問リハビリテーションについて、退院・退所直後のリハビリテーションの充実を図る観点から、退院・退所の日から起算して３月以内の利用者に対しては、診療報酬の例も参考に、週 12 回まで算定を可能とする。※要件</t>
    <rPh sb="122" eb="124">
      <t>ヨウケン</t>
    </rPh>
    <phoneticPr fontId="2"/>
  </si>
  <si>
    <t>・社会参加支援加算について、算定要件である「社会参加への移行状況」の達成状況等を踏まえ、利用者に対する適時・適切なリハビリテーションの提供を一層促進する観点から、以下の見直しを行う。
　ア 算定要件である、社会参加への移行状況の計算式と、リハビリテーションの利用の回転率について、実情に応じて見直す。
　イ リハビリテーションの提供終了後、一定期間内に居宅訪問等により社会参加への移行が３月以上継続する見込みであることを確認する算定要件について、提供終了後１月後の移行の状況を電話等で確認することに変更する。また、移行を円滑に進める観点から、リハビリテーション計画書を移行先の事業所に提供することを算定要件に加える。
　ウ 加算の趣旨や内容を踏まえて、加算の名称を「移行支援加算」とする。※要件、名称</t>
    <rPh sb="345" eb="347">
      <t>ヨウケン</t>
    </rPh>
    <rPh sb="348" eb="350">
      <t>メイショウ</t>
    </rPh>
    <phoneticPr fontId="2"/>
  </si>
  <si>
    <t>要件・名称変更</t>
    <rPh sb="0" eb="2">
      <t>ヨウケン</t>
    </rPh>
    <rPh sb="3" eb="5">
      <t>メイショウ</t>
    </rPh>
    <rPh sb="5" eb="7">
      <t>ヘンコウ</t>
    </rPh>
    <phoneticPr fontId="2"/>
  </si>
  <si>
    <t>廃止・要件</t>
    <rPh sb="0" eb="2">
      <t>ハイシ</t>
    </rPh>
    <rPh sb="3" eb="5">
      <t>ヨウケン</t>
    </rPh>
    <phoneticPr fontId="2"/>
  </si>
  <si>
    <t>・業務効率化の観点から、リハビリテーション計画書と個別機能訓練計画書の項目の共通化を行うとともに、リハビリテーション計画書の固有の項目について、整理簡素化を図る。</t>
  </si>
  <si>
    <t>簡素化</t>
    <rPh sb="0" eb="3">
      <t>カンソカ</t>
    </rPh>
    <phoneticPr fontId="2"/>
  </si>
  <si>
    <t>生活機能向上連携加算の見直し</t>
  </si>
  <si>
    <t>新区分・要件</t>
    <rPh sb="0" eb="1">
      <t>シン</t>
    </rPh>
    <rPh sb="1" eb="3">
      <t>クブン</t>
    </rPh>
    <rPh sb="4" eb="6">
      <t>ヨウケン</t>
    </rPh>
    <phoneticPr fontId="2"/>
  </si>
  <si>
    <t xml:space="preserve">通所介護における個別機能訓練加算の見直し
</t>
  </si>
  <si>
    <t>個別機能訓練加算の組み換え</t>
    <rPh sb="0" eb="2">
      <t>コベツ</t>
    </rPh>
    <rPh sb="2" eb="4">
      <t>キノウ</t>
    </rPh>
    <rPh sb="4" eb="6">
      <t>クンレン</t>
    </rPh>
    <rPh sb="6" eb="8">
      <t>カサン</t>
    </rPh>
    <rPh sb="9" eb="10">
      <t>ク</t>
    </rPh>
    <rPh sb="11" eb="12">
      <t>カ</t>
    </rPh>
    <phoneticPr fontId="2"/>
  </si>
  <si>
    <t>統合・要件・新区分</t>
    <rPh sb="0" eb="2">
      <t>トウゴウ</t>
    </rPh>
    <rPh sb="3" eb="5">
      <t>ヨウケン</t>
    </rPh>
    <rPh sb="6" eb="7">
      <t>シン</t>
    </rPh>
    <rPh sb="7" eb="9">
      <t>クブン</t>
    </rPh>
    <phoneticPr fontId="2"/>
  </si>
  <si>
    <t>・通所介護等における入浴介助加算について、利用者の自宅での入浴の自立を図る観点から、以下の見直しを行う。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福祉士・介護支援専門員等が訪問により把握した利用者宅の浴室の環境を踏まえた個別の入浴計画を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t>
    <rPh sb="119" eb="121">
      <t>カイゴ</t>
    </rPh>
    <rPh sb="121" eb="124">
      <t>フクシシ</t>
    </rPh>
    <phoneticPr fontId="2"/>
  </si>
  <si>
    <t xml:space="preserve">・介護付きホームにおける個別機能訓練加算について、より利用者の自立支援等に資する個別機能訓練の提供を促進する観点から、CHASE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t>
    <rPh sb="140" eb="142">
      <t>シンセツ</t>
    </rPh>
    <phoneticPr fontId="2"/>
  </si>
  <si>
    <t xml:space="preserve">・特別養護老人ホームにおける個別機能訓練加算について、より利用者の自立支援等に資する個別機能訓練の提供を促進する観点から、CHASE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t>
    <rPh sb="142" eb="144">
      <t>シンセツ</t>
    </rPh>
    <phoneticPr fontId="2"/>
  </si>
  <si>
    <t>新区分</t>
    <rPh sb="0" eb="1">
      <t>シン</t>
    </rPh>
    <rPh sb="1" eb="2">
      <t>ク</t>
    </rPh>
    <rPh sb="2" eb="3">
      <t>フン</t>
    </rPh>
    <phoneticPr fontId="2"/>
  </si>
  <si>
    <t xml:space="preserve">施設系サービスにおける口腔衛生管理の強化※３年の経過措置
</t>
    <rPh sb="22" eb="23">
      <t>ネン</t>
    </rPh>
    <rPh sb="24" eb="26">
      <t>ケイカ</t>
    </rPh>
    <rPh sb="26" eb="28">
      <t>ソチ</t>
    </rPh>
    <phoneticPr fontId="2"/>
  </si>
  <si>
    <t>●口腔衛生⇒運営基準●口腔衛生管理体制加算廃止</t>
    <rPh sb="1" eb="3">
      <t>コウクウ</t>
    </rPh>
    <rPh sb="3" eb="5">
      <t>エイセイ</t>
    </rPh>
    <rPh sb="6" eb="8">
      <t>ウンエイ</t>
    </rPh>
    <rPh sb="8" eb="10">
      <t>キジュン</t>
    </rPh>
    <rPh sb="11" eb="13">
      <t>コウクウ</t>
    </rPh>
    <rPh sb="13" eb="15">
      <t>エイセイ</t>
    </rPh>
    <rPh sb="15" eb="17">
      <t>カンリ</t>
    </rPh>
    <rPh sb="17" eb="19">
      <t>タイセイ</t>
    </rPh>
    <rPh sb="19" eb="21">
      <t>カサン</t>
    </rPh>
    <rPh sb="21" eb="23">
      <t>ハイシ</t>
    </rPh>
    <phoneticPr fontId="2"/>
  </si>
  <si>
    <t>・全ての施設系サービスにおいて口腔衛生管理体制を確保するよう促すとともに、入所者の状態に応じた丁寧な口腔衛生管理を更に充実させる観点から、以下の見直しを行う。
　ア 施設系サービスにおける口腔衛生管理体制加算を廃止し、同加算の算定要件の取組を一定緩和した上で、基本サービスとして行うこととする。このため、施設系サービスについて、口腔衛生管理体制を整備し、入所者ごとの状態に応じた口腔衛生の管理を行うことを求める。その際、３年の経過措置期間を設けることとする。※経過措置
　イ 口腔衛生管理加算について、CHASE へのデータ提出とフィードバックの活用による更なる PDCA サイクルの推進・ケアの向上を図ることを評価する新たな区分を設ける。（※３（２）①イ参照）※新設</t>
    <rPh sb="230" eb="232">
      <t>ケイカ</t>
    </rPh>
    <rPh sb="232" eb="234">
      <t>ソチ</t>
    </rPh>
    <rPh sb="332" eb="334">
      <t>シンセツ</t>
    </rPh>
    <phoneticPr fontId="2"/>
  </si>
  <si>
    <t>要件・経過措置</t>
    <rPh sb="0" eb="2">
      <t>ヨウケン</t>
    </rPh>
    <rPh sb="3" eb="5">
      <t>ケイカ</t>
    </rPh>
    <rPh sb="5" eb="7">
      <t>ソチ</t>
    </rPh>
    <phoneticPr fontId="2"/>
  </si>
  <si>
    <t>栄養ケア・マネジメントの未実施・栄養マネジメント強化加算</t>
    <rPh sb="0" eb="2">
      <t>エイヨウ</t>
    </rPh>
    <rPh sb="12" eb="13">
      <t>ミ</t>
    </rPh>
    <rPh sb="13" eb="15">
      <t>ジッシ</t>
    </rPh>
    <rPh sb="16" eb="18">
      <t>エイヨウ</t>
    </rPh>
    <rPh sb="24" eb="26">
      <t>キョウカ</t>
    </rPh>
    <rPh sb="26" eb="28">
      <t>カサン</t>
    </rPh>
    <phoneticPr fontId="2"/>
  </si>
  <si>
    <t>要件・廃止</t>
    <rPh sb="0" eb="2">
      <t>ヨウケン</t>
    </rPh>
    <rPh sb="3" eb="5">
      <t>ハイシ</t>
    </rPh>
    <phoneticPr fontId="2"/>
  </si>
  <si>
    <t>管理栄養士の配置強化</t>
    <rPh sb="6" eb="8">
      <t>ハイチ</t>
    </rPh>
    <rPh sb="8" eb="10">
      <t>キョウカ</t>
    </rPh>
    <phoneticPr fontId="2"/>
  </si>
  <si>
    <t>口腔・栄養スクリーニング加算</t>
    <rPh sb="0" eb="2">
      <t>コウクウ</t>
    </rPh>
    <rPh sb="3" eb="5">
      <t>エイヨウ</t>
    </rPh>
    <rPh sb="12" eb="14">
      <t>カサン</t>
    </rPh>
    <phoneticPr fontId="2"/>
  </si>
  <si>
    <r>
      <t>・通所系サービス、多機能系サービス、居住系サービスについて、利用者の口腔機能低下を早期に確認し、適切な管理等を行うことによって、口腔機能低下の重症化等の予防、維持、回復等につなげる観点から、介護職員が実施可能な口腔スクリーニングの実施を評価する新たな加算を創設する。その際、目的及び方法等に鑑み、栄養スクリーニング加算による取組・評価と一体的に行うものとする。※新設
　また、通所介護、地域密着型通所介護、認知症対応型通所介護、通所リハビリテーション</t>
    </r>
    <r>
      <rPr>
        <sz val="10"/>
        <rFont val="ＭＳ Ｐゴシック"/>
        <family val="3"/>
        <charset val="128"/>
        <scheme val="minor"/>
      </rPr>
      <t>を対象とする</t>
    </r>
    <r>
      <rPr>
        <sz val="10"/>
        <color theme="1"/>
        <rFont val="ＭＳ Ｐゴシック"/>
        <family val="3"/>
        <charset val="128"/>
        <scheme val="minor"/>
      </rPr>
      <t>口腔機能向上加算について、</t>
    </r>
    <r>
      <rPr>
        <sz val="10"/>
        <color rgb="FFFF0000"/>
        <rFont val="ＭＳ Ｐゴシック"/>
        <family val="3"/>
        <charset val="128"/>
        <scheme val="minor"/>
      </rPr>
      <t>看護小規模多機能型居宅介護を新たに対象とするとともに、</t>
    </r>
    <r>
      <rPr>
        <sz val="10"/>
        <color theme="1"/>
        <rFont val="ＭＳ Ｐゴシック"/>
        <family val="3"/>
        <charset val="128"/>
        <scheme val="minor"/>
      </rPr>
      <t xml:space="preserve">CHASE へのデータ提出とフィードバックの活用による更なる PDCA サイクルの推進・ケアの向上を図ることを評価する新たな区分を設ける。（※３（２）①イ参照）
</t>
    </r>
    <rPh sb="181" eb="183">
      <t>シンセツ</t>
    </rPh>
    <rPh sb="226" eb="228">
      <t>タイショウ</t>
    </rPh>
    <rPh sb="244" eb="246">
      <t>カンゴ</t>
    </rPh>
    <rPh sb="246" eb="249">
      <t>ショウキボ</t>
    </rPh>
    <rPh sb="249" eb="253">
      <t>タキノウガタ</t>
    </rPh>
    <rPh sb="253" eb="255">
      <t>キョタク</t>
    </rPh>
    <rPh sb="255" eb="257">
      <t>カイゴ</t>
    </rPh>
    <rPh sb="258" eb="259">
      <t>アラ</t>
    </rPh>
    <rPh sb="261" eb="263">
      <t>タイショウ</t>
    </rPh>
    <phoneticPr fontId="2"/>
  </si>
  <si>
    <t>●栄養アセスメント加算●栄養改善加算</t>
    <rPh sb="1" eb="3">
      <t>エイヨウ</t>
    </rPh>
    <rPh sb="9" eb="11">
      <t>カサン</t>
    </rPh>
    <rPh sb="12" eb="14">
      <t>エイヨウ</t>
    </rPh>
    <rPh sb="14" eb="16">
      <t>カイゼン</t>
    </rPh>
    <rPh sb="16" eb="18">
      <t>カサン</t>
    </rPh>
    <phoneticPr fontId="2"/>
  </si>
  <si>
    <t>新加算・要件</t>
    <rPh sb="0" eb="1">
      <t>シン</t>
    </rPh>
    <rPh sb="1" eb="3">
      <t>カサン</t>
    </rPh>
    <rPh sb="4" eb="6">
      <t>ヨウケン</t>
    </rPh>
    <phoneticPr fontId="2"/>
  </si>
  <si>
    <t>管理栄養士（外部との連携）</t>
    <rPh sb="6" eb="8">
      <t>ガイブ</t>
    </rPh>
    <rPh sb="10" eb="12">
      <t>レンケイ</t>
    </rPh>
    <phoneticPr fontId="2"/>
  </si>
  <si>
    <r>
      <t>・認知症グループホームについて、栄養改善の取組を進める観点から、管理栄養士</t>
    </r>
    <r>
      <rPr>
        <sz val="10"/>
        <color rgb="FFFF0000"/>
        <rFont val="ＭＳ Ｐゴシック"/>
        <family val="3"/>
        <charset val="128"/>
        <scheme val="minor"/>
      </rPr>
      <t>（外部との連携を含む）</t>
    </r>
    <r>
      <rPr>
        <sz val="10"/>
        <color theme="1"/>
        <rFont val="ＭＳ Ｐゴシック"/>
        <family val="3"/>
        <charset val="128"/>
        <scheme val="minor"/>
      </rPr>
      <t>が介護職員等へ利用者の栄養・食生活に関する助言や指導を行う体制づくりを進めることを評価する新たな加算を創設する。※新設</t>
    </r>
    <rPh sb="38" eb="40">
      <t>ガイブ</t>
    </rPh>
    <rPh sb="42" eb="44">
      <t>レンケイ</t>
    </rPh>
    <rPh sb="45" eb="46">
      <t>フク</t>
    </rPh>
    <rPh sb="105" eb="107">
      <t>シンセツ</t>
    </rPh>
    <phoneticPr fontId="2"/>
  </si>
  <si>
    <t>（２）介護サービスの質の評価と科学的介護の取組の推進</t>
  </si>
  <si>
    <t>CHASE・VISIT 情報の収集・活用と PDCA サイクルの推進</t>
  </si>
  <si>
    <t>科学的介護推進体制加算</t>
    <rPh sb="0" eb="3">
      <t>カガクテキ</t>
    </rPh>
    <rPh sb="3" eb="5">
      <t>カイゴ</t>
    </rPh>
    <rPh sb="5" eb="7">
      <t>スイシン</t>
    </rPh>
    <rPh sb="7" eb="9">
      <t>タイセイ</t>
    </rPh>
    <rPh sb="9" eb="11">
      <t>カサン</t>
    </rPh>
    <phoneticPr fontId="2"/>
  </si>
  <si>
    <t>ＡＤＬ維持等加算（見直し）</t>
    <rPh sb="3" eb="5">
      <t>イジ</t>
    </rPh>
    <rPh sb="5" eb="6">
      <t>トウ</t>
    </rPh>
    <rPh sb="6" eb="8">
      <t>カサン</t>
    </rPh>
    <rPh sb="9" eb="11">
      <t>ミナオ</t>
    </rPh>
    <phoneticPr fontId="2"/>
  </si>
  <si>
    <t>在宅復帰・在宅療養支援等評価指標</t>
    <rPh sb="0" eb="2">
      <t>ザイタク</t>
    </rPh>
    <rPh sb="2" eb="4">
      <t>フッキ</t>
    </rPh>
    <rPh sb="5" eb="7">
      <t>ザイタク</t>
    </rPh>
    <rPh sb="7" eb="9">
      <t>リョウヨウ</t>
    </rPh>
    <rPh sb="9" eb="11">
      <t>シエン</t>
    </rPh>
    <rPh sb="11" eb="12">
      <t>トウ</t>
    </rPh>
    <rPh sb="12" eb="14">
      <t>ヒョウカ</t>
    </rPh>
    <rPh sb="14" eb="16">
      <t>シヒョウ</t>
    </rPh>
    <phoneticPr fontId="2"/>
  </si>
  <si>
    <t xml:space="preserve">・在宅復帰・在宅療養支援等評価指標及び要件について、介護老人保健施設の在宅復帰・在宅療養支援機能をさらに促進する観点から、指標の取得状況等も踏まえ、以下の見直しを行う。その際、６月の経過措置期間を設けることとする。
　ア 居宅サービス実施数に係る指標において、訪問リハビリテーションの実施を更に促進するため、訪問リハビリテーションの比重を高くする。
　イ リハビリテーション専門職配置割合に係る指標において、入所者の状態に応じたより多様なリハビリテーション提供体制を評価するため、理学療法士、作業療法士及び言語聴覚士の３職種の配置を評価する。
　ウ 基本型以上についてリハビリテーションマネジメントの実施要件が求められているが、より入所者の状態にあったリハビリテーションを提供するため、医師の詳細な指示に基づくリハビリテーションに関する事項を明確化する。
</t>
    <rPh sb="1" eb="3">
      <t>ザイタク</t>
    </rPh>
    <rPh sb="3" eb="5">
      <t>フッキ</t>
    </rPh>
    <rPh sb="6" eb="8">
      <t>ザイタク</t>
    </rPh>
    <rPh sb="8" eb="10">
      <t>リョウヨウ</t>
    </rPh>
    <rPh sb="10" eb="12">
      <t>シエン</t>
    </rPh>
    <rPh sb="12" eb="13">
      <t>トウ</t>
    </rPh>
    <rPh sb="13" eb="15">
      <t>ヒョウカ</t>
    </rPh>
    <rPh sb="15" eb="17">
      <t>シヒョウ</t>
    </rPh>
    <rPh sb="17" eb="18">
      <t>オヨ</t>
    </rPh>
    <rPh sb="19" eb="21">
      <t>ヨウケン</t>
    </rPh>
    <rPh sb="26" eb="28">
      <t>カイゴ</t>
    </rPh>
    <rPh sb="28" eb="30">
      <t>ロウジン</t>
    </rPh>
    <rPh sb="30" eb="32">
      <t>ホケン</t>
    </rPh>
    <rPh sb="32" eb="34">
      <t>シセツ</t>
    </rPh>
    <rPh sb="35" eb="37">
      <t>ザイタク</t>
    </rPh>
    <rPh sb="37" eb="39">
      <t>フッキ</t>
    </rPh>
    <rPh sb="40" eb="42">
      <t>ザイタク</t>
    </rPh>
    <rPh sb="42" eb="44">
      <t>リョウヨウ</t>
    </rPh>
    <rPh sb="44" eb="46">
      <t>シエン</t>
    </rPh>
    <rPh sb="46" eb="48">
      <t>キノウ</t>
    </rPh>
    <rPh sb="52" eb="54">
      <t>ソクシン</t>
    </rPh>
    <rPh sb="56" eb="58">
      <t>カンテン</t>
    </rPh>
    <rPh sb="61" eb="63">
      <t>シヒョウ</t>
    </rPh>
    <rPh sb="64" eb="66">
      <t>シュトク</t>
    </rPh>
    <rPh sb="66" eb="68">
      <t>ジョウキョウ</t>
    </rPh>
    <rPh sb="68" eb="69">
      <t>トウ</t>
    </rPh>
    <rPh sb="70" eb="71">
      <t>フ</t>
    </rPh>
    <rPh sb="74" eb="76">
      <t>イカ</t>
    </rPh>
    <rPh sb="77" eb="79">
      <t>ミナオ</t>
    </rPh>
    <rPh sb="81" eb="82">
      <t>オコナ</t>
    </rPh>
    <rPh sb="86" eb="87">
      <t>サイ</t>
    </rPh>
    <rPh sb="89" eb="90">
      <t>ツキ</t>
    </rPh>
    <rPh sb="91" eb="93">
      <t>ケイカ</t>
    </rPh>
    <rPh sb="93" eb="95">
      <t>ソチ</t>
    </rPh>
    <rPh sb="95" eb="97">
      <t>キカン</t>
    </rPh>
    <rPh sb="98" eb="99">
      <t>モウ</t>
    </rPh>
    <phoneticPr fontId="2"/>
  </si>
  <si>
    <t>自立支援促進加算</t>
    <rPh sb="0" eb="2">
      <t>ジリツ</t>
    </rPh>
    <rPh sb="2" eb="4">
      <t>シエン</t>
    </rPh>
    <rPh sb="4" eb="6">
      <t>ソクシン</t>
    </rPh>
    <rPh sb="6" eb="8">
      <t>カサン</t>
    </rPh>
    <phoneticPr fontId="2"/>
  </si>
  <si>
    <t>褥瘡マネジメント加算</t>
    <rPh sb="0" eb="2">
      <t>ジョクソウ</t>
    </rPh>
    <rPh sb="8" eb="10">
      <t>カサン</t>
    </rPh>
    <phoneticPr fontId="2"/>
  </si>
  <si>
    <t>・褥瘡マネジメント加算（介護医療院は褥瘡対策指導管理）について、介護の質の向上に係る取組を一層推進する観点から、以下の見直しを行う。
　ア 計画の見直しを含めた施設の継続的な取組を評価する観点から、３月に１回を上限とする算定について、毎月の算定を可能とする（介護医療院を除く）。
　イ 現行の褥瘡管理の取組（プロセス）への評価に加え、褥瘡の発生予防や状態改善等（アウトカム）について評価を行う新たな区分を設ける。その際、褥瘡の定義や評価指標について、統一的に評価することが可能なものを用いる。
　ウ CHASE へのデータ提出とフィードバックの活用による PDCA サイクルの推進・ケアの向上を図ることを求める。（※３（２）①イ参照）
　エ 看護小規模多機能型居宅介護を同加算の対象とする。</t>
    <rPh sb="1" eb="3">
      <t>ジョクソウ</t>
    </rPh>
    <rPh sb="9" eb="11">
      <t>カサン</t>
    </rPh>
    <rPh sb="12" eb="14">
      <t>カイゴ</t>
    </rPh>
    <rPh sb="14" eb="16">
      <t>イリョウ</t>
    </rPh>
    <rPh sb="16" eb="17">
      <t>イン</t>
    </rPh>
    <rPh sb="18" eb="20">
      <t>ジョクソウ</t>
    </rPh>
    <rPh sb="20" eb="22">
      <t>タイサク</t>
    </rPh>
    <rPh sb="22" eb="24">
      <t>シドウ</t>
    </rPh>
    <rPh sb="24" eb="26">
      <t>カンリ</t>
    </rPh>
    <rPh sb="32" eb="34">
      <t>カイゴ</t>
    </rPh>
    <rPh sb="35" eb="36">
      <t>シツ</t>
    </rPh>
    <rPh sb="37" eb="39">
      <t>コウジョウ</t>
    </rPh>
    <rPh sb="40" eb="41">
      <t>カカ</t>
    </rPh>
    <rPh sb="42" eb="44">
      <t>トリクミ</t>
    </rPh>
    <rPh sb="45" eb="47">
      <t>イッソウ</t>
    </rPh>
    <rPh sb="47" eb="49">
      <t>スイシン</t>
    </rPh>
    <rPh sb="51" eb="53">
      <t>カンテン</t>
    </rPh>
    <rPh sb="56" eb="58">
      <t>イカ</t>
    </rPh>
    <rPh sb="59" eb="61">
      <t>ミナオ</t>
    </rPh>
    <rPh sb="63" eb="64">
      <t>オコナ</t>
    </rPh>
    <phoneticPr fontId="2"/>
  </si>
  <si>
    <t>（３）寝たきり防止等、重度化防止の取組の推進</t>
  </si>
  <si>
    <t xml:space="preserve">排せつ支援加算（新設）
</t>
    <rPh sb="8" eb="10">
      <t>シンセツ</t>
    </rPh>
    <phoneticPr fontId="2"/>
  </si>
  <si>
    <t>介護職員（等）特定処遇改善加算</t>
    <rPh sb="0" eb="2">
      <t>カイゴ</t>
    </rPh>
    <rPh sb="2" eb="4">
      <t>ショクイン</t>
    </rPh>
    <rPh sb="5" eb="6">
      <t>トウ</t>
    </rPh>
    <rPh sb="7" eb="9">
      <t>トクテイ</t>
    </rPh>
    <rPh sb="9" eb="11">
      <t>ショグウ</t>
    </rPh>
    <rPh sb="11" eb="13">
      <t>カイゼン</t>
    </rPh>
    <rPh sb="13" eb="15">
      <t>カサン</t>
    </rPh>
    <phoneticPr fontId="2"/>
  </si>
  <si>
    <t>４．介護人材の確保・介護現場の革新</t>
  </si>
  <si>
    <t>（１）介護職員の処遇改善や職場環境の改善に向けた取組の推進</t>
  </si>
  <si>
    <t>サービス提供体制強化加算</t>
    <rPh sb="4" eb="6">
      <t>テイキョウ</t>
    </rPh>
    <rPh sb="6" eb="8">
      <t>タイセイ</t>
    </rPh>
    <rPh sb="8" eb="10">
      <t>キョウカ</t>
    </rPh>
    <rPh sb="10" eb="12">
      <t>カサン</t>
    </rPh>
    <phoneticPr fontId="2"/>
  </si>
  <si>
    <t>・サービス提供体制強化加算について、サービスの質の向上や職員のキャリアアップを一層推進する観点から、財政中立を念頭に、以下の見直しを行う。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
　</t>
    <rPh sb="39" eb="41">
      <t>イッソウ</t>
    </rPh>
    <rPh sb="41" eb="43">
      <t>スイシン</t>
    </rPh>
    <rPh sb="45" eb="47">
      <t>カンテン</t>
    </rPh>
    <rPh sb="50" eb="52">
      <t>ザイセイ</t>
    </rPh>
    <rPh sb="52" eb="54">
      <t>チュウリツ</t>
    </rPh>
    <rPh sb="55" eb="57">
      <t>ネントウ</t>
    </rPh>
    <rPh sb="59" eb="61">
      <t>イカ</t>
    </rPh>
    <rPh sb="62" eb="64">
      <t>ミナオ</t>
    </rPh>
    <rPh sb="66" eb="67">
      <t>オコナ</t>
    </rPh>
    <phoneticPr fontId="2"/>
  </si>
  <si>
    <t>特定事業所加算（Ⅴ）</t>
    <rPh sb="0" eb="2">
      <t>トクテイ</t>
    </rPh>
    <rPh sb="2" eb="5">
      <t>ジギョウショ</t>
    </rPh>
    <rPh sb="5" eb="7">
      <t>カサン</t>
    </rPh>
    <phoneticPr fontId="2"/>
  </si>
  <si>
    <t>入居継続支援加算</t>
    <rPh sb="0" eb="2">
      <t>ニュウキョ</t>
    </rPh>
    <rPh sb="2" eb="4">
      <t>ケイゾク</t>
    </rPh>
    <rPh sb="4" eb="6">
      <t>シエン</t>
    </rPh>
    <rPh sb="6" eb="8">
      <t>カサン</t>
    </rPh>
    <phoneticPr fontId="2"/>
  </si>
  <si>
    <t>「常勤」「常勤換算方法」</t>
    <rPh sb="1" eb="3">
      <t>ジョウキン</t>
    </rPh>
    <rPh sb="5" eb="7">
      <t>ジョウキン</t>
    </rPh>
    <rPh sb="7" eb="9">
      <t>カンザン</t>
    </rPh>
    <rPh sb="9" eb="11">
      <t>ホウホウ</t>
    </rPh>
    <phoneticPr fontId="2"/>
  </si>
  <si>
    <t>人員</t>
    <rPh sb="0" eb="2">
      <t>ジンイン</t>
    </rPh>
    <phoneticPr fontId="2"/>
  </si>
  <si>
    <t>ハラスメント対策</t>
    <rPh sb="6" eb="8">
      <t>タイサク</t>
    </rPh>
    <phoneticPr fontId="2"/>
  </si>
  <si>
    <t>運営基準</t>
    <rPh sb="0" eb="2">
      <t>ウンエイ</t>
    </rPh>
    <rPh sb="2" eb="4">
      <t>キジュン</t>
    </rPh>
    <phoneticPr fontId="2"/>
  </si>
  <si>
    <t>夜勤職員配置加算の見直し</t>
    <rPh sb="0" eb="2">
      <t>ヤキン</t>
    </rPh>
    <rPh sb="2" eb="4">
      <t>ショクイン</t>
    </rPh>
    <rPh sb="4" eb="6">
      <t>ハイチ</t>
    </rPh>
    <rPh sb="6" eb="8">
      <t>カサン</t>
    </rPh>
    <rPh sb="9" eb="11">
      <t>ミナオ</t>
    </rPh>
    <phoneticPr fontId="2"/>
  </si>
  <si>
    <r>
      <t>・テクノロジーの活用により介護サービスの質の向上、業務効率化及び職員の負担軽減を推進していく観点から、令和２年度に実施された介護ロボット導入支援及び導入効果実証研究の結果等も踏まえ、夜勤職員配置加算等について、以下のとおり見直す。
　ア 介護老人福祉施設等における見守り機器を導入した場合の夜勤職員配置加算（夜勤を行う介護職員又は看護職員の数が「最低基準を 0.9 以上上回っている場合」）について、見守りセンサーの入所者に占める導入割合の基準を 15％から 10％に緩和する。
　イ 介護老人福祉施設等における見守り機器を導入した場合の夜勤職員配置加算について、全ての入所者について見守りセンサーを導入し、夜勤職員全員がインカム等の ICT を使用するとともに、職員の負担軽減や職員毎の効率化のばらつきに配慮し、安全体制やケアの質の確保、職員の負担軽減を要件として、「最低基準を 0.6 以上（②の人員配置基準の緩和が適用される場合は 0.8 以上）上回っている場合」に算定できる新たな区分を設ける。
　ウ イの加算の申請にあたっては、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ⅴ 夜間の訪室が必要な利用者に対する訪室の個別実施
を具体的要件とし、テクノロジー導入後これらを少なくとも３か月以上試行し、</t>
    </r>
    <r>
      <rPr>
        <sz val="10"/>
        <color rgb="FFFF0000"/>
        <rFont val="ＭＳ Ｐゴシック"/>
        <family val="3"/>
        <charset val="128"/>
        <scheme val="minor"/>
      </rPr>
      <t>現場職員の意見が適切に反映できるよう、</t>
    </r>
    <r>
      <rPr>
        <sz val="10"/>
        <color theme="1"/>
        <rFont val="ＭＳ Ｐゴシック"/>
        <family val="3"/>
        <charset val="128"/>
        <scheme val="minor"/>
      </rPr>
      <t>夜勤職員</t>
    </r>
    <r>
      <rPr>
        <sz val="10"/>
        <color rgb="FFFF0000"/>
        <rFont val="ＭＳ Ｐゴシック"/>
        <family val="3"/>
        <charset val="128"/>
        <scheme val="minor"/>
      </rPr>
      <t>をはじめ実際にケア等を行う多職種の職員が</t>
    </r>
    <r>
      <rPr>
        <sz val="10"/>
        <color theme="1"/>
        <rFont val="ＭＳ Ｐゴシック"/>
        <family val="3"/>
        <charset val="128"/>
        <scheme val="minor"/>
      </rPr>
      <t>参画するⅰの委員会において安全体制やケアの質の確保、職員の負担軽減が図られていることを確認した上で届け出るものとする。
　</t>
    </r>
    <rPh sb="673" eb="675">
      <t>ゲンバ</t>
    </rPh>
    <rPh sb="675" eb="677">
      <t>ショクイン</t>
    </rPh>
    <rPh sb="678" eb="680">
      <t>イケン</t>
    </rPh>
    <rPh sb="681" eb="683">
      <t>テキセツ</t>
    </rPh>
    <rPh sb="684" eb="686">
      <t>ハンエイ</t>
    </rPh>
    <rPh sb="700" eb="702">
      <t>ジッサイ</t>
    </rPh>
    <rPh sb="705" eb="706">
      <t>トウ</t>
    </rPh>
    <rPh sb="707" eb="708">
      <t>オコナ</t>
    </rPh>
    <rPh sb="709" eb="710">
      <t>タ</t>
    </rPh>
    <rPh sb="710" eb="712">
      <t>ショクシュ</t>
    </rPh>
    <rPh sb="713" eb="715">
      <t>ショクイン</t>
    </rPh>
    <phoneticPr fontId="2"/>
  </si>
  <si>
    <t>人員配置基準</t>
    <rPh sb="0" eb="2">
      <t>ジンイン</t>
    </rPh>
    <rPh sb="2" eb="4">
      <t>ハイチ</t>
    </rPh>
    <rPh sb="4" eb="6">
      <t>キジュン</t>
    </rPh>
    <phoneticPr fontId="2"/>
  </si>
  <si>
    <r>
      <t>・テクノロジーの活用により介護サービスの質の向上、業務効率化及び職員の負担軽減を推進していく観点から、令和２年度に実施された介護ロボット導入支援及び導入効果実証研究の結果等も踏まえ、全ての入所者について見守りセンサーを導入し、夜勤職員全員がインカム等の ICT を使用するとともに、職員の負担軽減や職員毎の効率化のばらつきに配慮し、委員会の設置や職員に対する十分な休憩時間の確保等を含めた安全体制等の確保を行っていることを要件として、介護老人福祉施設（従来型）の利用定員 26人以上の場合の夜間の配置基準を緩和する。
具体的には、</t>
    </r>
    <r>
      <rPr>
        <sz val="10"/>
        <color rgb="FFFF0000"/>
        <rFont val="ＭＳ Ｐゴシック"/>
        <family val="3"/>
        <charset val="128"/>
        <scheme val="minor"/>
      </rPr>
      <t>1日あたりの配置人員数として、</t>
    </r>
    <r>
      <rPr>
        <sz val="10"/>
        <color theme="1"/>
        <rFont val="ＭＳ Ｐゴシック"/>
        <family val="3"/>
        <charset val="128"/>
        <scheme val="minor"/>
      </rPr>
      <t>利用者の数が 26 人以上 60 人以下の場合の配置人員数を現行の２人以上から 1.6 人以上に、同 61 人以上 80 人以下の場合の配置人員数を現行の３人以上から 2.4 人以上に、同 81 人以上 100 人以下の場合の配置人員数を現行の４人以上から 3.2 人以上に、同 101 人以上の場合は 3.2 に利用者の数が 100 を超えて 25 又はその端数を増すごとに 0.8 を加えて得た数以上に見直す。</t>
    </r>
    <r>
      <rPr>
        <sz val="10"/>
        <color rgb="FFFF0000"/>
        <rFont val="ＭＳ Ｐゴシック"/>
        <family val="3"/>
        <charset val="128"/>
        <scheme val="minor"/>
      </rPr>
      <t>ただし、常時1人以上配置（利用者の数が６１人以上の場合は常時2人以上配置）するものとする。</t>
    </r>
    <r>
      <rPr>
        <sz val="10"/>
        <color theme="1"/>
        <rFont val="ＭＳ Ｐゴシック"/>
        <family val="3"/>
        <charset val="128"/>
        <scheme val="minor"/>
      </rPr>
      <t xml:space="preserve">
人員配置基準の緩和の申請にあたっては、
　ⅰ 利用者の安全やケアの質の確保、職員の負担を軽減するための委員会の設置、
　ⅱ 職員に対する十分な休憩時間の確保等の勤務・雇用条件への配慮、
　ⅲ 緊急時の体制整備（近隣在住職員を中心とした緊急参集要員の確保等）、
　ⅳ 機器の不具合の定期チェックの実施（メーカーとの連携を含む）、
　ⅴ 職員に対するテクノロジー活用に関する教育の実施、
　ⅵ 夜間の訪室が必要な利用者に対する訪室の個別実施
を具体的要件とし、テクノロジー導入後これらを少なくとも３か月以上試行し、</t>
    </r>
    <r>
      <rPr>
        <sz val="10"/>
        <color rgb="FFFF0000"/>
        <rFont val="ＭＳ Ｐゴシック"/>
        <family val="3"/>
        <charset val="128"/>
        <scheme val="minor"/>
      </rPr>
      <t>現場職員の意見が適切に反映できるよう、</t>
    </r>
    <r>
      <rPr>
        <sz val="10"/>
        <color theme="1"/>
        <rFont val="ＭＳ Ｐゴシック"/>
        <family val="3"/>
        <charset val="128"/>
        <scheme val="minor"/>
      </rPr>
      <t>夜勤職員</t>
    </r>
    <r>
      <rPr>
        <sz val="10"/>
        <color rgb="FFFF0000"/>
        <rFont val="ＭＳ Ｐゴシック"/>
        <family val="3"/>
        <charset val="128"/>
        <scheme val="minor"/>
      </rPr>
      <t>をはじめ実際にケア等を行う多職種の職員が</t>
    </r>
    <r>
      <rPr>
        <sz val="10"/>
        <color theme="1"/>
        <rFont val="ＭＳ Ｐゴシック"/>
        <family val="3"/>
        <charset val="128"/>
        <scheme val="minor"/>
      </rPr>
      <t xml:space="preserve">参画するⅰの委員会において安全体制やケアの質の確保、職員の負担軽減が図られていることを確認した上で届け出るものとする。
</t>
    </r>
    <rPh sb="266" eb="267">
      <t>ニチ</t>
    </rPh>
    <rPh sb="271" eb="273">
      <t>ハイチ</t>
    </rPh>
    <rPh sb="273" eb="275">
      <t>ジンイン</t>
    </rPh>
    <rPh sb="275" eb="276">
      <t>スウ</t>
    </rPh>
    <rPh sb="491" eb="493">
      <t>ジョウジ</t>
    </rPh>
    <rPh sb="494" eb="495">
      <t>ニン</t>
    </rPh>
    <rPh sb="495" eb="497">
      <t>イジョウ</t>
    </rPh>
    <rPh sb="497" eb="499">
      <t>ハイチ</t>
    </rPh>
    <rPh sb="500" eb="503">
      <t>リヨウシャ</t>
    </rPh>
    <rPh sb="504" eb="505">
      <t>カズ</t>
    </rPh>
    <rPh sb="508" eb="509">
      <t>ニン</t>
    </rPh>
    <rPh sb="509" eb="511">
      <t>イジョウ</t>
    </rPh>
    <rPh sb="512" eb="514">
      <t>バアイ</t>
    </rPh>
    <rPh sb="515" eb="517">
      <t>ジョウジ</t>
    </rPh>
    <rPh sb="518" eb="519">
      <t>ニン</t>
    </rPh>
    <rPh sb="519" eb="521">
      <t>イジョウ</t>
    </rPh>
    <rPh sb="521" eb="523">
      <t>ハイチ</t>
    </rPh>
    <rPh sb="788" eb="790">
      <t>ゲンバ</t>
    </rPh>
    <rPh sb="790" eb="792">
      <t>ショクイン</t>
    </rPh>
    <rPh sb="793" eb="795">
      <t>イケン</t>
    </rPh>
    <rPh sb="796" eb="798">
      <t>テキセツ</t>
    </rPh>
    <rPh sb="799" eb="801">
      <t>ハンエイ</t>
    </rPh>
    <rPh sb="815" eb="817">
      <t>ジッサイ</t>
    </rPh>
    <rPh sb="820" eb="821">
      <t>トウ</t>
    </rPh>
    <rPh sb="822" eb="823">
      <t>オコナ</t>
    </rPh>
    <rPh sb="824" eb="825">
      <t>タ</t>
    </rPh>
    <rPh sb="825" eb="827">
      <t>ショクシュ</t>
    </rPh>
    <rPh sb="828" eb="830">
      <t>ショクイン</t>
    </rPh>
    <phoneticPr fontId="2"/>
  </si>
  <si>
    <t>日常生活継続支援加算（特養）・介護付きホームの入局継続支援加算</t>
    <rPh sb="0" eb="2">
      <t>ニチジョウ</t>
    </rPh>
    <rPh sb="2" eb="4">
      <t>セイカツ</t>
    </rPh>
    <rPh sb="4" eb="6">
      <t>ケイゾク</t>
    </rPh>
    <rPh sb="6" eb="8">
      <t>シエン</t>
    </rPh>
    <rPh sb="8" eb="10">
      <t>カサン</t>
    </rPh>
    <rPh sb="11" eb="13">
      <t>トクヨウ</t>
    </rPh>
    <rPh sb="15" eb="17">
      <t>カイゴ</t>
    </rPh>
    <rPh sb="17" eb="18">
      <t>ツ</t>
    </rPh>
    <rPh sb="23" eb="25">
      <t>ニュウキョク</t>
    </rPh>
    <rPh sb="25" eb="27">
      <t>ケイゾク</t>
    </rPh>
    <rPh sb="27" eb="29">
      <t>シエン</t>
    </rPh>
    <rPh sb="29" eb="31">
      <t>カサン</t>
    </rPh>
    <phoneticPr fontId="2"/>
  </si>
  <si>
    <r>
      <t>・介護事業者によるテクノロジーの活用によるサービスの質の向上、業務効率化及び職員の負担軽減の取組を評価する観点から、以下の見直しを行う。
　ア 介護老人福祉施設や特定施設入居者生活介護等において、テクノロジーを活用した複数の機器（見守りセンサー、インカム、記録ソフト等のICT、移乗支援機器）を活用し、利用者に対するケアのアセスメント評価や人員体制の見直しを PDCA サイクルによって継続して行っている場合については、日常生活継続支援加算及び入居継続支援加算の「介護福祉士数が常勤換算で入所者数が６又はその端数を増すごとに１以上」とする要件を、「７又はその端数を増すごとに１以上」とする。
要件緩和の申請にあたっては、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を具体的要件とし、テクノロジー導入後これらを少なくとも３か月以上試行し</t>
    </r>
    <r>
      <rPr>
        <sz val="10"/>
        <color rgb="FFFF0000"/>
        <rFont val="ＭＳ Ｐゴシック"/>
        <family val="3"/>
        <charset val="128"/>
        <scheme val="minor"/>
      </rPr>
      <t>、現場職員の意見が適切に反映できるよう、</t>
    </r>
    <r>
      <rPr>
        <sz val="10"/>
        <color theme="1"/>
        <rFont val="ＭＳ Ｐゴシック"/>
        <family val="3"/>
        <charset val="128"/>
        <scheme val="minor"/>
      </rPr>
      <t>夜勤職員</t>
    </r>
    <r>
      <rPr>
        <sz val="10"/>
        <color rgb="FFFF0000"/>
        <rFont val="ＭＳ Ｐゴシック"/>
        <family val="3"/>
        <charset val="128"/>
        <scheme val="minor"/>
      </rPr>
      <t>をはじめ実際にケア等を行う多職種の職員が</t>
    </r>
    <r>
      <rPr>
        <sz val="10"/>
        <color theme="1"/>
        <rFont val="ＭＳ Ｐゴシック"/>
        <family val="3"/>
        <charset val="128"/>
        <scheme val="minor"/>
      </rPr>
      <t>参画するⅰの委員会において安全体制やケアの質の確保、職員の負担軽減が図られていることを確認した上で届け出るものとする。
　イ サービス提供体制強化加算について、新たに設ける区分の算定に当たり、施設系サービス及び</t>
    </r>
    <r>
      <rPr>
        <sz val="10"/>
        <color rgb="FFFF0000"/>
        <rFont val="ＭＳ Ｐゴシック"/>
        <family val="3"/>
        <charset val="128"/>
        <scheme val="minor"/>
      </rPr>
      <t>介護付きホーム</t>
    </r>
    <r>
      <rPr>
        <sz val="10"/>
        <color theme="1"/>
        <rFont val="ＭＳ Ｐゴシック"/>
        <family val="3"/>
        <charset val="128"/>
        <scheme val="minor"/>
      </rPr>
      <t xml:space="preserve">に一つ以上の実施を求めるサービスの質の向上につながる取組の事項の一つにテクノロジーの活用を盛り込む。（※(1)③再掲）
</t>
    </r>
    <rPh sb="634" eb="636">
      <t>カイゴ</t>
    </rPh>
    <rPh sb="636" eb="637">
      <t>ツ</t>
    </rPh>
    <phoneticPr fontId="2"/>
  </si>
  <si>
    <t>テレビ電話等を活用</t>
    <rPh sb="3" eb="5">
      <t>デンワ</t>
    </rPh>
    <rPh sb="5" eb="6">
      <t>トウ</t>
    </rPh>
    <rPh sb="7" eb="9">
      <t>カツヨウ</t>
    </rPh>
    <phoneticPr fontId="2"/>
  </si>
  <si>
    <t xml:space="preserve">薬剤師による情報通信機器を用いた服薬指導の評価
</t>
  </si>
  <si>
    <t xml:space="preserve">人員配置要件の明確化
</t>
  </si>
  <si>
    <t>介護・看護職員の兼務（施設系・老福・老健・小多機）・生活相談員・栄養士（地域密着型特養）</t>
    <rPh sb="0" eb="2">
      <t>カイゴ</t>
    </rPh>
    <rPh sb="3" eb="5">
      <t>カンゴ</t>
    </rPh>
    <rPh sb="5" eb="7">
      <t>ショクイン</t>
    </rPh>
    <rPh sb="8" eb="10">
      <t>ケンム</t>
    </rPh>
    <rPh sb="11" eb="13">
      <t>シセツ</t>
    </rPh>
    <rPh sb="13" eb="14">
      <t>ケイ</t>
    </rPh>
    <rPh sb="15" eb="16">
      <t>ロウ</t>
    </rPh>
    <rPh sb="16" eb="17">
      <t>フク</t>
    </rPh>
    <rPh sb="18" eb="20">
      <t>ロウケン</t>
    </rPh>
    <rPh sb="21" eb="22">
      <t>ショウ</t>
    </rPh>
    <rPh sb="22" eb="23">
      <t>タ</t>
    </rPh>
    <rPh sb="23" eb="24">
      <t>キ</t>
    </rPh>
    <rPh sb="26" eb="28">
      <t>セイカツ</t>
    </rPh>
    <rPh sb="28" eb="31">
      <t>ソウダンイン</t>
    </rPh>
    <rPh sb="32" eb="35">
      <t>エイヨウシ</t>
    </rPh>
    <rPh sb="36" eb="38">
      <t>チイキ</t>
    </rPh>
    <rPh sb="38" eb="40">
      <t>ミッチャク</t>
    </rPh>
    <rPh sb="40" eb="41">
      <t>カタ</t>
    </rPh>
    <rPh sb="41" eb="43">
      <t>トクヨウ</t>
    </rPh>
    <phoneticPr fontId="2"/>
  </si>
  <si>
    <t>外部評価（ＧＨ）</t>
    <rPh sb="0" eb="2">
      <t>ガイブ</t>
    </rPh>
    <rPh sb="2" eb="4">
      <t>ヒョウカ</t>
    </rPh>
    <phoneticPr fontId="2"/>
  </si>
  <si>
    <t>押印・電磁的記録</t>
    <rPh sb="0" eb="2">
      <t>オウイン</t>
    </rPh>
    <rPh sb="3" eb="6">
      <t>デンジテキ</t>
    </rPh>
    <rPh sb="6" eb="8">
      <t>キロク</t>
    </rPh>
    <phoneticPr fontId="2"/>
  </si>
  <si>
    <t>重要事項の掲示</t>
    <rPh sb="0" eb="2">
      <t>ジュウヨウ</t>
    </rPh>
    <rPh sb="2" eb="4">
      <t>ジコウ</t>
    </rPh>
    <rPh sb="5" eb="7">
      <t>ケイジ</t>
    </rPh>
    <phoneticPr fontId="2"/>
  </si>
  <si>
    <t>訪問看護の機能強化</t>
  </si>
  <si>
    <t>評価・提供回数</t>
    <rPh sb="0" eb="2">
      <t>ヒョウカ</t>
    </rPh>
    <rPh sb="3" eb="5">
      <t>テイキョウ</t>
    </rPh>
    <rPh sb="5" eb="7">
      <t>カイスウ</t>
    </rPh>
    <phoneticPr fontId="2"/>
  </si>
  <si>
    <t>長期利用</t>
    <rPh sb="0" eb="2">
      <t>チョウキ</t>
    </rPh>
    <rPh sb="2" eb="4">
      <t>リヨウ</t>
    </rPh>
    <phoneticPr fontId="2"/>
  </si>
  <si>
    <t>居宅を訪問して指導</t>
    <rPh sb="0" eb="2">
      <t>キョタク</t>
    </rPh>
    <rPh sb="3" eb="5">
      <t>ホウモン</t>
    </rPh>
    <rPh sb="7" eb="9">
      <t>シドウ</t>
    </rPh>
    <phoneticPr fontId="2"/>
  </si>
  <si>
    <t>単一建物居住者</t>
    <rPh sb="0" eb="2">
      <t>タンイツ</t>
    </rPh>
    <rPh sb="2" eb="4">
      <t>タテモノ</t>
    </rPh>
    <rPh sb="4" eb="7">
      <t>キョジュウシャ</t>
    </rPh>
    <phoneticPr fontId="2"/>
  </si>
  <si>
    <t>個別送迎体制強化加算及び入浴介助体制加算廃止</t>
    <rPh sb="0" eb="2">
      <t>コベツ</t>
    </rPh>
    <rPh sb="2" eb="4">
      <t>ソウゲイ</t>
    </rPh>
    <rPh sb="4" eb="6">
      <t>タイセイ</t>
    </rPh>
    <rPh sb="6" eb="8">
      <t>キョウカ</t>
    </rPh>
    <rPh sb="8" eb="10">
      <t>カサン</t>
    </rPh>
    <rPh sb="10" eb="11">
      <t>オヨ</t>
    </rPh>
    <rPh sb="12" eb="14">
      <t>ニュウヨク</t>
    </rPh>
    <rPh sb="14" eb="16">
      <t>カイジョ</t>
    </rPh>
    <rPh sb="16" eb="18">
      <t>タイセイ</t>
    </rPh>
    <rPh sb="18" eb="20">
      <t>カサン</t>
    </rPh>
    <rPh sb="20" eb="22">
      <t>ハイシ</t>
    </rPh>
    <phoneticPr fontId="2"/>
  </si>
  <si>
    <t>（２）報酬体系の簡素化</t>
  </si>
  <si>
    <t>担当者・安全管理体制未実施減算・安全対策体制加算</t>
    <rPh sb="0" eb="3">
      <t>タントウシャ</t>
    </rPh>
    <rPh sb="4" eb="6">
      <t>アンゼン</t>
    </rPh>
    <rPh sb="6" eb="8">
      <t>カンリ</t>
    </rPh>
    <rPh sb="8" eb="10">
      <t>タイセイ</t>
    </rPh>
    <rPh sb="10" eb="11">
      <t>ミ</t>
    </rPh>
    <rPh sb="11" eb="13">
      <t>ジッシ</t>
    </rPh>
    <rPh sb="13" eb="15">
      <t>ゲンサン</t>
    </rPh>
    <rPh sb="16" eb="18">
      <t>アンゼン</t>
    </rPh>
    <rPh sb="18" eb="20">
      <t>タイサク</t>
    </rPh>
    <rPh sb="20" eb="22">
      <t>タイセイ</t>
    </rPh>
    <rPh sb="22" eb="24">
      <t>カサン</t>
    </rPh>
    <phoneticPr fontId="2"/>
  </si>
  <si>
    <t>基準費用額（食費）</t>
    <rPh sb="6" eb="8">
      <t>ショクヒ</t>
    </rPh>
    <phoneticPr fontId="2"/>
  </si>
  <si>
    <t>地域区分</t>
  </si>
  <si>
    <t xml:space="preserve">令和３年度介護報酬改定　サービス別の改定事項 </t>
    <rPh sb="0" eb="2">
      <t>レイワ</t>
    </rPh>
    <phoneticPr fontId="2"/>
  </si>
  <si>
    <t>※○番号は，R3.1.18社保審・介護給付費分科会資料「各サービス毎の改定事項」の番号</t>
    <phoneticPr fontId="2"/>
  </si>
  <si>
    <t>ＧＨ</t>
    <phoneticPr fontId="2"/>
  </si>
  <si>
    <t>１．感染症や災害への対応力強化</t>
    <phoneticPr fontId="2"/>
  </si>
  <si>
    <t>（１）日頃からの備えと業務継続に向けた取組の推進</t>
    <phoneticPr fontId="2"/>
  </si>
  <si>
    <t>①</t>
    <phoneticPr fontId="2"/>
  </si>
  <si>
    <t>感染症対策の強化</t>
    <phoneticPr fontId="2"/>
  </si>
  <si>
    <t>●</t>
    <phoneticPr fontId="2"/>
  </si>
  <si>
    <t>・介護サービス事業者に、感染症の発生及びまん延等に関する取組の徹底を求める観点から、以下の取組を義務づける。その際、３年の経過措置期間を設けることとする。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t>
    <phoneticPr fontId="2"/>
  </si>
  <si>
    <t>14※老健・予防除く</t>
    <rPh sb="3" eb="5">
      <t>ロウケン</t>
    </rPh>
    <rPh sb="6" eb="8">
      <t>ヨボウ</t>
    </rPh>
    <rPh sb="8" eb="9">
      <t>ノゾ</t>
    </rPh>
    <phoneticPr fontId="2"/>
  </si>
  <si>
    <t>14※予防除く</t>
    <rPh sb="3" eb="5">
      <t>ヨボウ</t>
    </rPh>
    <rPh sb="5" eb="6">
      <t>ノゾ</t>
    </rPh>
    <phoneticPr fontId="2"/>
  </si>
  <si>
    <t>17※老健除く</t>
    <rPh sb="3" eb="5">
      <t>ロウケン</t>
    </rPh>
    <rPh sb="5" eb="6">
      <t>ノゾ</t>
    </rPh>
    <phoneticPr fontId="2"/>
  </si>
  <si>
    <t>18※予防除く</t>
    <rPh sb="3" eb="5">
      <t>ヨボウ</t>
    </rPh>
    <rPh sb="5" eb="6">
      <t>ノゾ</t>
    </rPh>
    <phoneticPr fontId="2"/>
  </si>
  <si>
    <t>19※予防除く</t>
    <rPh sb="3" eb="5">
      <t>ヨボウ</t>
    </rPh>
    <rPh sb="5" eb="6">
      <t>ノゾ</t>
    </rPh>
    <phoneticPr fontId="2"/>
  </si>
  <si>
    <t>42※予防除く</t>
    <rPh sb="3" eb="5">
      <t>ヨボウ</t>
    </rPh>
    <rPh sb="5" eb="6">
      <t>ノゾ</t>
    </rPh>
    <phoneticPr fontId="2"/>
  </si>
  <si>
    <t>145※予防のみ</t>
    <rPh sb="4" eb="6">
      <t>ヨボウ</t>
    </rPh>
    <phoneticPr fontId="2"/>
  </si>
  <si>
    <t>②</t>
    <phoneticPr fontId="2"/>
  </si>
  <si>
    <t>業務継続に向けた取組の強化</t>
    <phoneticPr fontId="2"/>
  </si>
  <si>
    <t>・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t>
    <phoneticPr fontId="2"/>
  </si>
  <si>
    <t>③</t>
    <phoneticPr fontId="2"/>
  </si>
  <si>
    <t>災害への地域と連携した対応の強化</t>
    <phoneticPr fontId="2"/>
  </si>
  <si>
    <t>・災害への対応においては、地域との連携が不可欠であることを踏まえ、非常災害対策（計画策定、関係機関との連携体制の確保、避難等訓練の実施等）が求められる介護サービス事業者を対象に、小規模多機能型居宅介護等の例を参考に、訓練の実施に当たって、地域住民の参加が得られるよう連携に努めなければならないこととする。</t>
    <phoneticPr fontId="2"/>
  </si>
  <si>
    <t>④</t>
    <phoneticPr fontId="2"/>
  </si>
  <si>
    <t>通所介護等の事業所規模別の報酬等に関する対応</t>
    <phoneticPr fontId="2"/>
  </si>
  <si>
    <t>２．地域包括ケアシステムの推進</t>
    <phoneticPr fontId="2"/>
  </si>
  <si>
    <t>（１）認知症への対応力向上に向けた取組の推進</t>
    <phoneticPr fontId="2"/>
  </si>
  <si>
    <t>認知症専門ケア加算等の見直し</t>
    <phoneticPr fontId="2"/>
  </si>
  <si>
    <t>・認知症専門ケア加算等について、各介護サービスにおける認知症対応力を向上させていく観点から、以下の見直しを行う。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認知症専門ケア加算（Ⅰ）は認知症介護実践リーダー研修、認知症専門ケア加算（Ⅱ）は認知症介護指導者養成研修、認知症加算は認知症介護指導者養成研修、認知症介護実践リーダー研修、認知症介護実践者研修）を修了した者の配置について、認知症ケアに関する専門性の高い看護師（認知症看護認定看護師、老人看護専門看護師、精神看護専門看護師及び精神科認定看護師）を、加算の配置要件の対象に加える。なお、上記の専門研修については、質を確保しつつ、ｅラーニングの活用等により受講しやすい環境整備を行う。</t>
    <phoneticPr fontId="2"/>
  </si>
  <si>
    <t>認知症に係る取組の情報公表の推進</t>
    <phoneticPr fontId="2"/>
  </si>
  <si>
    <t>・介護サービス事業者の認知症対応力の向上と利用者の介護サービスの選択に資する観点から、全ての介護サービス事業者を対象に、研修の受講状況等、認知症に係る事業者の取組状況について、介護サービス情報公表制度において公表することを求めることとする。</t>
    <phoneticPr fontId="2"/>
  </si>
  <si>
    <t>多機能系サービスにおける認知症行動・心理症状緊急対応加算の創設</t>
    <phoneticPr fontId="2"/>
  </si>
  <si>
    <t>認知症介護基礎研修の受講の義務づけ</t>
    <phoneticPr fontId="2"/>
  </si>
  <si>
    <r>
      <t>・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t>
    </r>
    <r>
      <rPr>
        <sz val="10"/>
        <color theme="1"/>
        <rFont val="ＭＳ Ｐゴシック"/>
        <family val="3"/>
        <charset val="128"/>
        <scheme val="minor"/>
      </rPr>
      <t>者について、認知症基礎研修を受講させるために必要な措置を講じることを義務づける。その際、３年の経過措置期間を設けることとする。なお、認知症基礎研修については、質を確保しつつ、e ラーニングの活用等により受講しやすい環境整備を行う。</t>
    </r>
    <phoneticPr fontId="2"/>
  </si>
  <si>
    <t>看取り期における本人の意思を尊重したケアの充実</t>
    <phoneticPr fontId="2"/>
  </si>
  <si>
    <t>・看取り期における本人・家族との十分な話し合いや他の関係者との連携を一層充実させる観点から、訪問看護等のターミナルケア加算における対応と同様に、基本報酬（介護医療院、介護療養型医療施設、短期入所療養介護（介護老人保健施設によるものを除く））や看取りに係る加算の算定要件において、「人生の最終段階における医療・ケアの決定プロセスに関するガイドライン」等の内容に沿った取組を行うことを求めることとする。また、施設系サービスについて、サービス提供にあたり、本人の意思を尊重した医療・ケアの方針決定に対する支援に努めることを求めることとする。</t>
    <phoneticPr fontId="2"/>
  </si>
  <si>
    <t xml:space="preserve">特別養護老人ホームにおける看取りへの対応の充実
</t>
    <phoneticPr fontId="2"/>
  </si>
  <si>
    <t>・特別養護老人ホームにおける中重度者や看取りへの対応の充実を図る観点から、以下の見直しを行う。
　ア 看取り介護加算について、以下の見直しを行う。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ⅱ 要件における看取りに関する協議等の参加者として、生活相談員を明記する。
　　ⅲ 算定日数期間を超えて看取りに係るケアを行っている実態があることを踏まえ、現行の死亡日以前 30 日前からの算定に加えて、それ以前の一定期間の対応について、新たに評価する区分を設ける。
　イ サービス提供にあたり、本人の意思を尊重した医療・ケアの方針決定に対する支援に努めることを求めることとする。</t>
    <phoneticPr fontId="2"/>
  </si>
  <si>
    <t>介護老人保健施設における看取りへの対応の充実</t>
    <phoneticPr fontId="2"/>
  </si>
  <si>
    <t>・介護老人保健施設における中重度者や看取りへの対応の充実を図る観点から、以下の見直しを行う。
　ア ターミナルケア加算について、以下の見直しを行う。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ⅱ 要件における看取りに関する協議等の参加者として、支援相談員を明記する。
　　ⅲ 算定日数期間を超えて看取りに係るケアを行っている実態があることを踏まえ、現行の死亡日以前 30 日前からの算定に加えて、それ以前の一定期間の対応について、新たに評価する区分を設ける。
　イ サービス提供にあたり、本人の意思を尊重した医療・ケアの方針決定に対する支援に努めることを求めることとする。</t>
    <phoneticPr fontId="2"/>
  </si>
  <si>
    <t>介護医療院等における看取りへの対応の充実</t>
    <phoneticPr fontId="2"/>
  </si>
  <si>
    <t>・介護医療院及び介護療養型医療施設における看取り期における本人・家族との十分な話し合いや他の関係者との連携を一層充実させる観点から、以下の見直しを行う。
　ア 基本報酬の算定要件において、「人生の最終段階における医療・ケアの決定プロセスに関するガイドライン」等の内容に沿った取組を行うことを求める。（※上記①の再掲）
　イ サービス提供にあたり、本人の意思を尊重した医療・ケアの方針決定に対する支援に努めることを求めることとする。</t>
    <phoneticPr fontId="2"/>
  </si>
  <si>
    <t>⑤</t>
    <phoneticPr fontId="2"/>
  </si>
  <si>
    <t>介護付きホームにおける看取りへの対応の充実</t>
    <phoneticPr fontId="2"/>
  </si>
  <si>
    <t>介護付きホームにおける中重度者や看取りへの対応の充実を図る観点から、看取り介護加算</t>
    <phoneticPr fontId="2"/>
  </si>
  <si>
    <t xml:space="preserve">・介護付きホームにおける中重度者や看取りへの対応の充実を図る観点から、看取り介護加算について、以下の見直しを行う。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イ 要件における看取りに関する協議等の参加者として、生活相談員を明記する。
　ウ 算定日数期間を超えて看取りに係るケアを行っている実態があることを踏まえ、現行の死亡日以前 30 日前からの算定に加えて、それ以前の一定期間の対応について、新たに評価する区分を設ける。
　エ 看取り期において夜勤又は宿直により看護職員を配置している場合に評価する新たな区分を設ける。
</t>
    <phoneticPr fontId="2"/>
  </si>
  <si>
    <t>⑥</t>
    <phoneticPr fontId="2"/>
  </si>
  <si>
    <t>認知症グループホームにおける中重度者や看取りへの対応の充実を図る観点から、看取り介護加算</t>
    <phoneticPr fontId="2"/>
  </si>
  <si>
    <t>・認知症グループホームにおける中重度者や看取りへの対応の充実を図る観点から、看取り介護加算について、以下の見直しを行う。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イ 算定日数期間を超えて看取りに係るケアを行っている実態があることを踏まえ、現行の死亡日以前 30 日前からの算定に加えて、それ以前の一定期間の対応について、新たに評価する区分を設ける。</t>
    <phoneticPr fontId="2"/>
  </si>
  <si>
    <t>⑦</t>
    <phoneticPr fontId="2"/>
  </si>
  <si>
    <t>訪問介護における看取り期の対応の評価</t>
    <phoneticPr fontId="2"/>
  </si>
  <si>
    <t xml:space="preserve">・看取り期における対応の充実と適切な評価を図る観点から、看取り期には頻回の訪問介護が必要とされるとともに、柔軟な対応が求められることを踏まえ、看取り期の利用者に訪問介護を提供する場合に、訪問介護に係る２時間ルール（前回提供した訪問介護からおおむね２時間未満の間隔で訪問介護が行われた場合には、２回分の介護報酬を算定するのではなく、それぞれのサービス提供に係る所要時間を合算して報酬を算定すること）を弾力化し、２時間未満の間隔で訪問介護が行われた場合に、所要時間を合算せずにそれぞれの所定単位数の算定を可能とする。
</t>
    <phoneticPr fontId="2"/>
  </si>
  <si>
    <t>⑧</t>
    <phoneticPr fontId="2"/>
  </si>
  <si>
    <t>通所困難な利用者の入浴機会の確保</t>
    <phoneticPr fontId="2"/>
  </si>
  <si>
    <t>・看取り期等で多機能系サービスへの通いが困難となった状態不安定な利用者に入浴の機会を確保する観点から、多機能系サービスの提供にあたって、併算定ができない訪問入浴介護のサービスを、多機能系サービス事業者の負担の下で提供することが可能であることを明確化する。</t>
    <phoneticPr fontId="2"/>
  </si>
  <si>
    <t>（３）医療と介護の連携の推進</t>
    <phoneticPr fontId="2"/>
  </si>
  <si>
    <t>基本方針を踏まえた居宅療養管理指導の実施と多職種連携の推進</t>
    <phoneticPr fontId="2"/>
  </si>
  <si>
    <t>・居宅療養管理指導について、基本方針を踏まえ、利用者がその有する能力に応じ自立した日常生活を営むことができるよう、より適切なサービスを提供していく観点から、近年、「かかりつけ医等が患者の社会生活面の課題にも目を向け、地域社会における様々な支援へとつなげる取組」を進める動きがあることも踏まえ、以下の見直しを行う。
　ア 医師・歯科医師が居宅療養管理指導を行う際には、必要に応じて、居宅要介護者の社会生活面の課題にも目を向け、地域社会における様々な支援へとつながるよう留意し、また、関連する情報については、介護支援専門員等に提供するよう努めることを明示する。
　イ 薬剤師・歯科衛生士・管理栄養士が居宅療養管理指導を行う際には、必要に応じて、これらの支援につながる情報を把握し、また、関連する情報を医師・歯科医師に提供するよう努めることを明示する。
　ウ 多職種間での情報共有促進の観点から、薬剤師の居宅療養管理指導の算定要件とされている介護支援専門員等への情報提供について、明確化する。</t>
    <phoneticPr fontId="2"/>
  </si>
  <si>
    <t>・医師・歯科医師による居宅療養管理指導について、医師・歯科医師から介護支援専門員に適時に必要な情報が提供され、ケアマネジメントに活用されるようにする観点から、算定要件である介護支援専門員への情報提供について、以下の新たな様式によることとする。
　〇医師による情報提供について、主治医意見書の様式を踏まえた新たな様式。
　〇歯科医師による情報提供について、歯科疾患在宅療養管理料（医療）の様式を踏まえた新たな様式。
　〇これらの様式においては、居宅要介護者の社会生活面の課題にも目を向け、地域社会における様々な支援へとつながるよう、関連の記載欄を設けることとする。（※①ア関係）</t>
    <phoneticPr fontId="2"/>
  </si>
  <si>
    <t>外部の管理栄養士による居宅療養管理指導の評価</t>
    <phoneticPr fontId="2"/>
  </si>
  <si>
    <t xml:space="preserve">・管理栄養士による居宅療養管理指導について、居宅において栄養改善が必要な要介護高齢者が一定数いる中で、算定回数が極めて少ない現状を踏まえ、診療報酬の例も参考に、当該事業所以外（他の医療機関、介護保険施設、日本栄養士会若しくは都道府県栄養士会が設置し運営する「栄養ケア・ステーション」）の管理栄養士が実施する場合も算定可能とする。
</t>
    <phoneticPr fontId="2"/>
  </si>
  <si>
    <t>歯科衛生士等による居宅療養管理指導の充実</t>
    <phoneticPr fontId="2"/>
  </si>
  <si>
    <t>短期入所療養介護における医学的管理の評価の充実</t>
    <phoneticPr fontId="2"/>
  </si>
  <si>
    <t>・介護老人保健施設が提供する短期入所療養介護について、短期入所生活介護と利用目的や提供サービスが類似している状況があること等を踏まえ、基本報酬の評価を見直すとともに、医療ニーズのある利用者の受入の促進及び介護老人保健施設における在宅療養支援機能の推進の観点から、医師が診療計画に基づき必要な診療、検査等を行い、退所時にかかりつけ医に情報提供を行う総合的な医学的管理を評価する新たな加算を創設する。</t>
    <phoneticPr fontId="2"/>
  </si>
  <si>
    <t>認知症グループホームにおける医療ニーズへの対応強化</t>
    <phoneticPr fontId="2"/>
  </si>
  <si>
    <t>・認知症グループホームにおいて、医療ニーズのある入居者への対応を適切に評価し、医療ニーズのある者の積極的な受入れを促進する観点から、医療連携体制加算（Ⅱ）及び（Ⅲ）の医療的ケアが必要な者の受入実績要件（前12 月間において喀痰吸引又は経腸栄養が行われている者が１人以上）について、喀痰吸引・経腸栄養に加えて、医療ニーズへの対応状況や内容、負担を踏まえ、他の医療的ケアを追加する見直しを行う。</t>
    <phoneticPr fontId="2"/>
  </si>
  <si>
    <t>・介護老人保健施設の入所者の早期の在宅復帰を促進する観点から、退所前連携加算について、入所前後から入所者が退所後に利用を希望する居宅介護支援事業者と連携し、退所後の介護サービスの利用方針を定め、その上で、現行の加算の要件である退所前の連携の取組を行った場合を新たに評価する区分を設ける。その際、現行相当の加算区分については、新たな加算区分の取組を促進する観点から、評価の見直しを行う。</t>
    <phoneticPr fontId="2"/>
  </si>
  <si>
    <t>・所定疾患施設療養費について、介護老人保健施設の入所者により適切な医療を提供する観点から、介護老人保健施設における疾患の発症・治療状況を踏まえ、以下の見直しを行う。
　ア 算定要件において、検査の実施を明確化する。当該検査については、協力医療機関等と連携して行った検査を含むこととする。
　イ 所定疾患施設療養費（Ⅱ）の算定日数を、「連続する７日まで」から「連続する 10 日まで」に延長する
　ウ 対象疾患について、蜂窩織炎を追加する。
　エ 業務負担軽減の観点から、給付費明細書の摘要欄の記載を簡素化する。</t>
    <phoneticPr fontId="2"/>
  </si>
  <si>
    <t>⑨</t>
    <phoneticPr fontId="2"/>
  </si>
  <si>
    <t>かかりつけ医連携薬剤調整加算の見直し</t>
    <phoneticPr fontId="2"/>
  </si>
  <si>
    <t xml:space="preserve">・かかりつけ医連携薬剤調整加算について、介護老人保健施設において、かかりつけ医との連携を推進し、継続的な薬物治療を提供する観点から、以下の見直しを行う。
　ア 診療報酬の例を参考に、入所時及び退所時におけるかかりつけ医との連携を前提としつつ、当該連携に係る取組と、かかりつけ医と共同して減薬に至った場合を区分して評価する。また、CHASE へのデータ提出とフィードバックの活用による PDCA サイクルの推進・ケアの向上を図ることを新たに評価する（減薬に至った場合の評価についてはこれを要件とする）。（※３（２）①イ参照）
　イ 連携に係る取組については、入所に際し、薬剤の中止又は変更の可能性についてかかりつけ医に説明し理解を得るとともに、入所中に服薬している薬剤に変更があった場合には、退所時に、変更の経緯・理由や変更後の状態に関する情報をかかりつけ医に共有することを求めることとする。
　ウ 入所中に薬剤の変更が検討される場合に、より適切な薬物治療が提供されるよう、当該介護老人保健施設の医師又は薬剤師が、関連ガイドライン等を踏まえた高齢者の薬物療法に関する研修を受講していることを求めることとする。
</t>
    <phoneticPr fontId="2"/>
  </si>
  <si>
    <t>⑩</t>
    <phoneticPr fontId="2"/>
  </si>
  <si>
    <t>有床診療所から介護医療院への移行促進</t>
    <phoneticPr fontId="2"/>
  </si>
  <si>
    <t>⑪</t>
    <phoneticPr fontId="2"/>
  </si>
  <si>
    <t>長期療養・生活施設の機能の強化</t>
    <phoneticPr fontId="2"/>
  </si>
  <si>
    <t>・介護医療院について、医療の必要な要介護者の長期療養施設としての機能及び生活施設としての機能をより充実させる観点から、療養病床における長期入院患者を受け入れ、生活施設としての取組を説明し、適切なサービス提供を行うことを評価する新たな加算を創設する。具体的な算定要件は以下のとおりとし、入所した日から一定期間に限り算定可能とする。
・ 入所者が療養病床に長期間入院していた患者であること。
・ 入所にあたり、入所者及び家族等に生活施設としての取組について説明を行うこと。
・ 入所者及び家族等と地域住民等との交流が可能となるよう、地域の行事や活動等に積極的に関与していること。</t>
    <phoneticPr fontId="2"/>
  </si>
  <si>
    <t>⑫</t>
    <phoneticPr fontId="2"/>
  </si>
  <si>
    <t>⑬</t>
    <phoneticPr fontId="2"/>
  </si>
  <si>
    <t xml:space="preserve">介護療養型医療施設の円滑な移行
</t>
    <phoneticPr fontId="2"/>
  </si>
  <si>
    <t>・介護療養型医療施設について、令和５年度末の廃止期限までの円滑な移行等に向けて、より早期の意思決定を促す観点から、事業者に、一定期間ごとに移行等に係る検討の状況について指定権者に報告を求め、期限までに報告されない場合には、次の期限までの間、基本報酬を減算する。※減算</t>
    <phoneticPr fontId="2"/>
  </si>
  <si>
    <t>（４）在宅サービスの機能と連携の強化</t>
    <phoneticPr fontId="2"/>
  </si>
  <si>
    <t>訪問介護における通院等乗降介助の見直し</t>
    <phoneticPr fontId="2"/>
  </si>
  <si>
    <t>・通院等乗降介助について、利用者の身体的・経済的負担の軽減や利便性の向上の観点から、目的地が複数ある場合であっても、居宅が始点又は終点となる場合には、その間の病院等から病院等への移送や、通所系サービス・短期入所系サービスの事業所から病院等への移送といった目的地間の移送に係る乗降介助に関しても、同一の事業所が行うことを条件に、算定可能とする。この場合、通所系サービスについては利用者宅と事業所との間の送迎を行わない場合の減算を適用し、短期入所系サービスについては、利用者に対して送迎を行う場合の加算を算定できないこととする。</t>
    <phoneticPr fontId="2"/>
  </si>
  <si>
    <t>退院当日の訪問看護</t>
    <phoneticPr fontId="2"/>
  </si>
  <si>
    <t>・利用者のニーズに対応し在宅での療養環境を早期に整える観点から、退院・退所当日の訪問看護について、現行の特別管理加算の対象に該当する者に加えて、診療報酬上の取扱いと同様に、主治の医師が必要と認める場合は算定を可能とする。</t>
    <phoneticPr fontId="2"/>
  </si>
  <si>
    <t xml:space="preserve">看護体制強化加算の見直し
</t>
    <phoneticPr fontId="2"/>
  </si>
  <si>
    <t>緊急時の宿泊ニーズへの対応の充実</t>
    <phoneticPr fontId="2"/>
  </si>
  <si>
    <t>・在宅高齢者の緊急時の宿泊ニーズに対応できる環境づくりを一層推進する観点から、以下の見直しを行う。
　ア 認知症対応型共同生活介護において、利用者の状況や家族等の事情により介護支援専門員が緊急に利用が必要と認めた場合等を要件とする定員を超えての短期利用の受入れ（緊急時短期利用）について、認知症グループホームが地域における認知症ケアの拠点として在宅高齢者の緊急時の宿泊ニーズを受け止めることができるようにする観点から、以下の要件の見直しを行う。
　　ⅰ 「１事業所１名まで」とされている受入人数の要件について、利用者へのサービスがユニット単位で実施されていることを踏まえ、「１ユニット１名まで」とする。
　　ⅱ 「７日以内」とされている受入日数の要件について、「７日以内を原則として、利用者家族の疾病等やむを得ない事情がある場合には 14 日以内」とする。
　　ⅲ 「個室」とされている利用可能な部屋の要件について、「おおむね 7.43㎡／人でプライバシーの確保に配慮した個室的なしつらえ」が確保される場合には、個室以外も認めることとする。
　イ 短期入所療養介護の緊急短期入所受入加算について、短期入所生活介護における同加算と同様に、「７日以内」とされている受入日数の要件について、「７日以内を原則として、利用者家族の疾病等やむを得ない事情がある場合には 14 日以内」とする。
　ウ 小規模多機能型居宅介護及び看護小規模多機能型居宅介護において、事業所の登録定員に空きがあること等を要件とする登録者以外の短期利用（短期利用居宅介護費）について、登録者のサービス提供に支障がないことを前提に、宿泊室に空きがある場合には算定可能とする。</t>
    <phoneticPr fontId="2"/>
  </si>
  <si>
    <t>通所介護における地域等との連携の強化</t>
    <phoneticPr fontId="2"/>
  </si>
  <si>
    <t>・通所介護について、利用者の地域における社会参加活動や地域住民との交流を促進する観点から、地域密着型通所介護等と同様に、その事業の運営に当たって、地域住民やボランティア団体等との連携及び協力を行う等の地域との交流に努めなければならないこととする。</t>
    <phoneticPr fontId="2"/>
  </si>
  <si>
    <t>退院・退所時のカンファレンスにおける福祉用具専門相談員等の参画促進</t>
    <phoneticPr fontId="2"/>
  </si>
  <si>
    <t xml:space="preserve">（５）介護保険施設や高齢者住まいにおける対応の強化
</t>
    <phoneticPr fontId="2"/>
  </si>
  <si>
    <t>・施設系サービス及び短期入所系サービスにおける個室ユニット型施設について、ケアの質を維持しつつ、人材確保や職員定着を目指し、ユニットケアを推進する観点から、以下の見直しを行う。
　ア １ユニットの定員を、夜間及び深夜を含めた介護・看護職員の配置の実態を勘案して職員を配置するよう努めることを求めつつ、現行の「おおむね 10 人以下」から「原則としておおむね 10 人以下とし、15 人を超えないもの」とする。
　イ ユニットリーダーについて、原則常勤を維持しつつ、仕事と育児や介護との両立が可能となる環境整備を進め、離職防止・定着促進を図る観点から、人員配置基準や報酬算定について、両立支援への配慮に係る見直しを行う（Ⅱ４（１）⑥参照）。
　ウ ユニット型個室的多床室について、感染症やプライバシーに配慮し、個室化を進める観点から、新たに設置することを禁止する。
※（１）①②③④、（２）①②③④⑤⑥、（３）⑥⑦⑧⑨⑩⑪⑫⑬の事項も参照</t>
    <phoneticPr fontId="2"/>
  </si>
  <si>
    <t>（６）ケアマネジメントの質の向上と公正中立性の確保</t>
    <phoneticPr fontId="2"/>
  </si>
  <si>
    <t>質の高いケアマネジメントの推進（特定事業所加算の見直し等）</t>
    <phoneticPr fontId="2"/>
  </si>
  <si>
    <t xml:space="preserve">逓減制における見直し
</t>
    <phoneticPr fontId="2"/>
  </si>
  <si>
    <t>医療機関との情報連携の強化</t>
    <phoneticPr fontId="2"/>
  </si>
  <si>
    <t>看取り期におけるサービス利用前の相談・調整等に係る評価</t>
    <phoneticPr fontId="2"/>
  </si>
  <si>
    <t>・居宅介護支援について、看取り期における適切な居宅介護支援の提供や医療と介護の連携を推進する観点から、居宅サービス等の利用に向けて介護支援専門員が利用者の退院時等にケアマネジメント業務を行ったものの利用者の死亡によりサービス利用に至らなかった場合に、モニタリングやサービス担当者会議における検討等必要なケアマネジメント業務や給付管理のための準備が行われ、介護保険サービスが提供されたものと同等に取り扱うことが適当と認められるケースについて、居宅介護支援の基本報酬の算定を可能とする見直しを行う。</t>
    <phoneticPr fontId="2"/>
  </si>
  <si>
    <t xml:space="preserve">介護予防支援の充実
</t>
    <phoneticPr fontId="2"/>
  </si>
  <si>
    <t>（７）地域の特性に応じたサービスの確保</t>
    <phoneticPr fontId="2"/>
  </si>
  <si>
    <t>・離島や中山間地域等の要介護者に対する介護サービスの提供を促進する観点から、以下の見直しを行う。他のサービスと同様、これらの加算については、区分支給限度基準額の算定に含めないこととする。
　ア 夜間対応型訪問介護について、移動のコストを適切に評価する観点からも、他の訪問系サービスと同様に、特別地域加算、中山間地域等における小規模事業所加算、中山間地域等に居住する者へのサービス提供加算の対象とする。
　イ 認知症対応型通所介護について、他の通所系サービスと同様に、中山間地域等に居住する者へのサービス提供加算の対象とする。
　ウ 小規模多機能型居宅介護及び看護小規模多機能型居宅介護について、「訪問」も提供することを踏まえ、移動のコストを適切に評価する観点からも、訪問系サービスと同様に、特別地域加算、中山間地域等における小規模事業所加算の対象とする。</t>
    <phoneticPr fontId="2"/>
  </si>
  <si>
    <t>地域の特性に応じた認知症グループホームの確保</t>
    <phoneticPr fontId="2"/>
  </si>
  <si>
    <t>過疎地域等におけるサービス提供の確保</t>
    <phoneticPr fontId="2"/>
  </si>
  <si>
    <t>地域の特性に応じた小規模多機能型居宅介護の確保</t>
    <phoneticPr fontId="2"/>
  </si>
  <si>
    <t xml:space="preserve">特例居宅介護サービス費による地域の実情に応じたサービス提供の確保
</t>
    <phoneticPr fontId="2"/>
  </si>
  <si>
    <t>参酌すべき基準</t>
    <phoneticPr fontId="2"/>
  </si>
  <si>
    <t>・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t>
    <phoneticPr fontId="2"/>
  </si>
  <si>
    <t xml:space="preserve">３．自立支援・重度化防止の取組の推進
</t>
    <phoneticPr fontId="2"/>
  </si>
  <si>
    <t xml:space="preserve">（１）リハビリテーション・機能訓練、口腔、栄養の取組の連携・強化＜連携強化＞
</t>
    <phoneticPr fontId="2"/>
  </si>
  <si>
    <t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t>
    <phoneticPr fontId="2"/>
  </si>
  <si>
    <t>・自立支援・重度化防止に向けた更なる質の高い取組を促す観点から、リハビリテーションマネジメント加算について、以下の見直しを行う。
　ア 報酬体系の簡素化と事務負担軽減の観点から、算定率の高いリハビリテーションマネジメント加算（Ⅰ）及び介護予防訪問・通所リハビリテーションのリハビリテーションマネジメント加算は廃止し、同加算の算定要件は基本報酬の算定要件とし、基本報酬で評価を行う。
　イ 訪問リハビリテーションにおける同加算と通所リハビリテーションの同加算の評価の整合性を図る観点から、リハビリテーションマネジメント加算（Ⅱ）及び（Ⅲ）の評価の見直しを行う。
　ウ 令和３年度からの CHASE・VISIT の一体的な運用に伴い、リハビリテーションマネジメント加算（Ⅳ）を廃止するとともに、定期的なリハビリテーション会議によるリハビリテーション計画の見直しが要件とされているリハビリテーションマネジメント加算（Ⅱ）及び（Ⅲ）それぞれにおいて、事業所が ＣHASE・VISIT へデータを提出しフィードバックを受けPDCA サイクルを推進することを評価する。（※２（１）イ参照）
　エ CHASE・VISIT への利用者情報の入力負担の軽減及びよりフィードバックに適するデータを優先的に収集する観点から、リハビリテーション実施計画書の項目について、CHASE・VISIT にデータ提供する場合の必須項目と任意項目を定める。
　オ リハビリテーションマネジメント加算の算定要件の一つである「定期的な会議の開催」について、利用者の了解を得た上で、テレビ会議等の対面を伴わない方法により開催することを可能とする。（※４（２）④参照）</t>
    <phoneticPr fontId="2"/>
  </si>
  <si>
    <t>リハビリテーションマネジメント等の見直し</t>
    <phoneticPr fontId="2"/>
  </si>
  <si>
    <t>社会参加支援加算の見直し</t>
    <phoneticPr fontId="2"/>
  </si>
  <si>
    <t>生活行為向上リハビリテーション実施加算の見直し</t>
    <phoneticPr fontId="2"/>
  </si>
  <si>
    <t>・生活行為向上リハビリテーション実施加算について、廃用症候群や急性増悪等によって生活機能が低下した利用者に対する、適時適切なリハビリテーションの提供を一層促進する観点から、事業所の加算を取得しない理由等も踏まえ、以下の見直しを行う。
　ア 加算算定後に継続利用する場合の減算を廃止する。
　イ 生活行為向上リハビリテーションの実施開始から３月以内と３月以上６月以内で階段状になっている単位数を単一（現行の３月以内より低く設定）にする。
　ウ 活動と参加の取組を促進する観点から、同加算の利用者の要件や取組の内容について明確化する。</t>
    <phoneticPr fontId="2"/>
  </si>
  <si>
    <t>リハビリテーション計画書と個別機能訓練計画書の書式の見直し</t>
    <phoneticPr fontId="2"/>
  </si>
  <si>
    <t xml:space="preserve">・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
</t>
    <phoneticPr fontId="2"/>
  </si>
  <si>
    <t xml:space="preserve">・通所介護における個別機能訓練加算について、より利用者の自立支援等に資する個別機能訓練の提供を促進する観点から、加算の取得状況や加算を取得した事業所の機能訓練の実施状況等を踏まえ、以下の見直しを行う。
　ア 加算（Ⅰ）（身体機能向上を目的とする機能訓練を評価）及び加算（Ⅱ）（生活機能向上を目的とする機能訓練を評価）を統合する。
　イ 人員配置について、小規模事業所でも必要な人員の確保を可能とする観点から、機能訓練指導員の専従１名以上（配置時間帯の定めなし）の配置を求める（現行の加算（Ⅱ）の要件）。
　ウ 機能訓練項目について、利用者の心身の状況に応じて、身体機能・生活機能向上を目的とする機能訓練項目を柔軟に設定することを可能とする。
　エ 訓練対象者及び実施者について、５人程度以下の小集団又は個別に、機能訓練指導員が直接実施することとする（現行の加算（Ⅱ）の要件）。
　オ 人員欠如減算又は定員超過減算を算定している場合は、算定できないこととする。
　カ 上記を基本としつつ、これまで加算（Ⅰ）及び加算（Ⅱ）を併算定している事業所があることを踏まえ、機能訓練指導員について、イで求める機能訓練指導員に加えて専従１名以上をサービス提供時間帯を通じて配置した場合を評価する上位の加算区分を設ける。
　キ CHASE へのデータ提出とフィードバックの活用による更なる PDCA サイクルの推進・ケアの向上を図ることを評価する新たな区分を設ける。（※３（２）①イ参照）
</t>
    <phoneticPr fontId="2"/>
  </si>
  <si>
    <t>通所介護等の入浴介助加算の見直し</t>
    <phoneticPr fontId="2"/>
  </si>
  <si>
    <t xml:space="preserve">通所リハビリテーションの入浴介助加算の見直し
</t>
    <phoneticPr fontId="2"/>
  </si>
  <si>
    <t>・通所リハビリテーションにおける入浴介助加算について、利用者の自宅での入浴の自立を図る観点から、以下の見直しを行う。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支援専門員等が訪問により把握した利用者宅の浴室の環境を踏まえた個別の入浴計画を医師との連携の下に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t>
    <phoneticPr fontId="2"/>
  </si>
  <si>
    <t>介護付きホームにおける個別機能訓練加算の見直し</t>
    <phoneticPr fontId="2"/>
  </si>
  <si>
    <t>特別養護老人ホームにおける個別機能訓練加算の見直し</t>
    <phoneticPr fontId="2"/>
  </si>
  <si>
    <t>⑭</t>
    <phoneticPr fontId="2"/>
  </si>
  <si>
    <t>⑮</t>
    <phoneticPr fontId="2"/>
  </si>
  <si>
    <t>施設系サービスにおける栄養ケア・マネジメントの充実</t>
    <phoneticPr fontId="2"/>
  </si>
  <si>
    <t xml:space="preserve">・介護保険施設における栄養ケア・マネジメントの取組を一層強化する観点から、以下の見直しを行う。
　ア 施設系サービスにおける栄養マネジメント加算を廃止し、栄養ケア・マネジメントを基本サービスとして行うこととする。このため、現行の栄養士に加えて、管理栄養士の配置を位置付ける（栄養士又は管理栄養士の配置を求める）とともに、入所者ごとの状態に応じた栄養管理を計画的に行うことを求める。栄養ケア・マネジメントが実施されていない場合は、基本報酬を減算する。その際、３年の経過措置期間を設けることとする。
　イ 低栄養リスクが高い者のみを対象とする低栄養リスク改善加算について、入所者全員への丁寧な栄養ケアの実施や栄養ケアに係る体制の充実を評価する加算に見直す。その際、CHASE へのデータ提出とフィードバックの活用による更なる PDCA サイクルの推進・ケアの向上を図ることを要件の一つとする（※３（２）①イ参照）。また、管理栄養士の配置について、栄養ケア・マネジメントの質を確保しつつ、管理栄養士が柔軟な働き方ができるようにする観点から、常勤換算方式による確保を求めることとする。さらに、褥瘡管理に関する取組を進める観点から、同加算と褥瘡マネジメント加算との併算定を可能とする。
　ウ 経口維持加算について、継続的な経口維持に関する取組を進める観点から、原則６月とする算定期間の要件を廃止する。
</t>
    <phoneticPr fontId="2"/>
  </si>
  <si>
    <t>⑯</t>
    <phoneticPr fontId="2"/>
  </si>
  <si>
    <t>多職種連携における管理栄養士の関与の強化</t>
    <phoneticPr fontId="2"/>
  </si>
  <si>
    <t>・介護保険施設において多職種連携で行う取組について、管理栄養士の役割や関与を強化する観点から、以下の見直しを行う。
　ア 看取り期における栄養ケアの充実を図る観点から、介護保険施設における看取りへの対応に係る加算（看取り介護加算、ターミナルケア加算）又は基本報酬の算定要件において、関与する専門職として管理栄養士を明記する。
　イ 褥瘡の発生や改善は栄養と大きく関わることを踏まえ、褥瘡マネジメント加算、褥瘡対策指導管理の算定要件において、関与する専門職として管理栄養士を明記する。</t>
    <phoneticPr fontId="2"/>
  </si>
  <si>
    <t>⑰</t>
    <phoneticPr fontId="2"/>
  </si>
  <si>
    <t>通所系サービス等における口腔機能向上の取組の充実</t>
    <phoneticPr fontId="2"/>
  </si>
  <si>
    <t>⑱</t>
    <phoneticPr fontId="2"/>
  </si>
  <si>
    <t>通所系サービス等における栄養ケア・マネジメントの充実</t>
    <phoneticPr fontId="2"/>
  </si>
  <si>
    <t>・通所系サービス等について、栄養改善が必要な者を的確に把握し、適切なサービスにつなげていく観点から、以下の見直しを行う。
　ア 管理栄養士と介護職員等の連携による栄養アセスメントの取組を評価する新たな加算を創設する。その際、CHASE へのデータ提出とフィードバックの活用による更なる PDCA サイクルの推進・ケアの向上を図ることを要件の一つとする。（※３（２）①イ参照）
　イ 栄養改善加算について、栄養改善が必要な者に適切な栄養管理を行う観点から、事業所の管理栄養士が必要に応じて居宅を訪問しての栄養改善サービスの取組を行うことを求めるとともに、評価の充実を図る。
　ウ ア及びイにおける管理栄養士については、外部（他の介護事業所、医療機関、介護保険施設又は栄養ケア・ステーション）との連携による配置を可能とする。
　エ ア及びイの加算については、通所系サービスに加えて、看護小規模多機能型居宅介護を対象とする。</t>
    <phoneticPr fontId="2"/>
  </si>
  <si>
    <t>⑲</t>
    <phoneticPr fontId="2"/>
  </si>
  <si>
    <t>認知症グループホームにおける栄養改善の推進</t>
    <phoneticPr fontId="2"/>
  </si>
  <si>
    <t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t>
    <phoneticPr fontId="2"/>
  </si>
  <si>
    <t>リハビリテーションマネジメント加算の見直し</t>
    <phoneticPr fontId="2"/>
  </si>
  <si>
    <t>（※（１）②再掲）</t>
    <phoneticPr fontId="2"/>
  </si>
  <si>
    <t>（※（１）③再掲）</t>
    <phoneticPr fontId="2"/>
  </si>
  <si>
    <t>ADL 維持等加算の見直し</t>
    <phoneticPr fontId="2"/>
  </si>
  <si>
    <t>・ADL 維持等加算について、自立支援・重度化防止に向けた取組を一層推進する観点から、以下の見直しを行う。
　ア クリームスキミングを防止する観点や、現状の同加算の取得状況や課題を踏まえ、算定要件について、以下の見直しを行う。
　　・ 初月と６月目の ADL 値の報告について、評価可能な者は原則全員報告を求める。
　　・ リハビリテーションサービスを併用している者について、同加算取得事業者がリハビリテーションサービス事業者と連携して機能訓練を実施している場合に限り、同加算に係る計算式の対象とする。
　　・ 利用者の総数や要介護度、要介護等認定月に係る要件を緩和する。
　　・ ADL 利得が上位 85％の者について、各々の ADL 利得を合計したものが０以上とする要件について、初月の ADL 値に応じて調整式で得られた利用者の調整済 ADL 利得が一定の値以上とする。
　　・ CHASE へのデータ提出とフィードバックの活用による PDCA サイクルの推進・ケアの向上を図ることを求める。（※３（２）①イ参照）
　イ より自立支援等に効果的な取組を行い、利用者の ADL を良好に維持・改善する事業者を高く評価する新たな区分を設ける。
　ウ 通所介護に加えて、機能訓練等に従事する者を十分に配置し、ADL の維持等を目的とする認知症対応型通所介護、特定施設入居者生活介護、地域密着型特定施設入居者生活介護、介護老人福祉施設、地域密着型介護老人福祉施設入所者生活介護を同加算の対象とする。</t>
    <phoneticPr fontId="2"/>
  </si>
  <si>
    <t>介護老人保健施設における在宅復帰・在宅療養支援機能の評価の充実</t>
    <phoneticPr fontId="2"/>
  </si>
  <si>
    <t>（３）寝たきり防止等、重度化防止の取組の推進</t>
    <phoneticPr fontId="2"/>
  </si>
  <si>
    <t>寝たきり予防・重度化防止のためのマネジメントの推進</t>
    <phoneticPr fontId="2"/>
  </si>
  <si>
    <t>・介護保険施設において、利用者の尊厳の保持、自立支援・重度化防止の推進、廃用や寝たきりの防止等の観点から、医師の関与の下、リハビリテーション・機能訓練、介護等を行う取組を推進することとする。
　このため、定期的に全ての利用者に対する医学的評価と、それに基づくリハビリテーションや日々の過ごし方等についてのアセスメントを実施するとともに、介護支援専門員やその他の介護職員が、日々の生活全般において適切なケアを実施するための計画を策定し、それに基づいて日々のケア等を行う取組を評価する新たな加算を創設する。その際、CHASE へのデータ提出とフィードバックの活用による PDCA サイクルの推進・ケアの向上を図ることを求める。（※３（２）①イ参照）</t>
    <phoneticPr fontId="2"/>
  </si>
  <si>
    <t>褥瘡マネジメント加算等の見直し</t>
    <phoneticPr fontId="2"/>
  </si>
  <si>
    <t xml:space="preserve">排せつ支援加算の見直し
</t>
    <phoneticPr fontId="2"/>
  </si>
  <si>
    <t>・排せつ支援加算（介護療養型医療施設を除く）について、介護の質の向上に係る取組を一層推進する観点から、以下の見直しを行う。
　ア 排せつ状態の改善が期待できる入所者を漏れなく支援していく観点から、全ての入所者に対して定期的な評価（スクリーニング）の実施を求め、事業所全体の取組として評価する。
　イ 継続的な取組を促進する観点から、現行、６か月間に限って算定可能とされているところを、６か月以降も継続して算定可能とする。
　ウ 入所者全員に対する排せつ支援の取組（プロセス）への評価に加え、排せつ状態の改善（アウトカム）について評価を行う新たな区分を設ける。その際、定義や指標について、統一的に評価することが可能なものを用いる。
　エ CHASE へのデータ提出とフィードバックの活用による PDCA サイクルの推進・ケアの向上を図ることを求める。（※３（２）①イ参照）
　オ 看護小規模多機能型居宅介護を同加算の対象とする。</t>
    <phoneticPr fontId="2"/>
  </si>
  <si>
    <t>４．介護人材の確保・介護現場の革新</t>
    <phoneticPr fontId="2"/>
  </si>
  <si>
    <t>（１）介護職員の処遇改善や職場環境の改善に向けた取組の推進</t>
    <phoneticPr fontId="2"/>
  </si>
  <si>
    <t xml:space="preserve">①処遇改善加算の職場環境等要件の見直し
</t>
    <phoneticPr fontId="2"/>
  </si>
  <si>
    <t>・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t>
    <phoneticPr fontId="2"/>
  </si>
  <si>
    <t xml:space="preserve">介護職員等特定処遇改善加算の見直し
</t>
    <phoneticPr fontId="2"/>
  </si>
  <si>
    <t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t>
    <phoneticPr fontId="2"/>
  </si>
  <si>
    <t xml:space="preserve">サービス提供体制強化加算の見直し
</t>
    <phoneticPr fontId="2"/>
  </si>
  <si>
    <t>特定事業所加算の見直し</t>
    <phoneticPr fontId="2"/>
  </si>
  <si>
    <r>
      <t>・訪問介護の特定事業所加算について、事業所を適切に評価する観点から、訪問介護以外のサービスにおける類似の加算であるサービス提供体制強化加算の見直しも踏まえて、以下の見直しを行う。
　</t>
    </r>
    <r>
      <rPr>
        <sz val="10"/>
        <rFont val="ＭＳ Ｐゴシック"/>
        <family val="3"/>
        <charset val="128"/>
        <scheme val="minor"/>
      </rPr>
      <t xml:space="preserve"> ・</t>
    </r>
    <r>
      <rPr>
        <sz val="10"/>
        <color theme="1"/>
        <rFont val="ＭＳ Ｐゴシック"/>
        <family val="3"/>
        <charset val="128"/>
        <scheme val="minor"/>
      </rPr>
      <t>勤続年数が一定期間以上の職員の割合を要件とする新たな区分を設ける。</t>
    </r>
    <phoneticPr fontId="2"/>
  </si>
  <si>
    <t>介護付きホームの入居継続支援加算の見直し</t>
    <phoneticPr fontId="2"/>
  </si>
  <si>
    <t>・介護付きホームについて、入居者の実態に合った適切な評価を行う観点から、入居継続支援加算について、「たんの吸引等を必要とする者の割合が利用者の 15％以上」の場合の評価に加えて、「５％以上 15％未満」の場合に評価する新たな区分を設ける。</t>
    <phoneticPr fontId="2"/>
  </si>
  <si>
    <t>人員配置基準における両立支援への配慮</t>
    <phoneticPr fontId="2"/>
  </si>
  <si>
    <t>・介護現場において、仕事と育児や介護との両立が可能となる環境整備を進め、職員の離職防止・定着促進を図る観点から、各サービスの人員配置基準や報酬算定について、以下の見直しを行う。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t>
    <phoneticPr fontId="2"/>
  </si>
  <si>
    <t>ハラスメント対策の強化</t>
    <phoneticPr fontId="2"/>
  </si>
  <si>
    <t>・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t>
    <phoneticPr fontId="2"/>
  </si>
  <si>
    <t>（２）テクノロジーの活用や人員基準・運営基準の緩和を通じた業務効率化・業務負担軽減の推進</t>
    <phoneticPr fontId="2"/>
  </si>
  <si>
    <t>①見守り機器等を導入した場合の夜勤職員配置加算等の見直し</t>
    <phoneticPr fontId="2"/>
  </si>
  <si>
    <t xml:space="preserve">見守り機器を導入した場合の夜間における人員配置基準の緩和
</t>
    <phoneticPr fontId="2"/>
  </si>
  <si>
    <t>テクノロジーの活用によるサービスの質の向上や業務効率化の推進</t>
    <phoneticPr fontId="2"/>
  </si>
  <si>
    <t>会議や多職種連携における ICT の活用</t>
    <phoneticPr fontId="2"/>
  </si>
  <si>
    <t>・運営基準や加算の要件等において実施が求められる各種会議等（利用者の居宅を訪問しての実施が求められるものを除く）について、感染防止や多職種連携の促進の観点から、以下の見直しを行う。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t>
    <phoneticPr fontId="2"/>
  </si>
  <si>
    <t>・薬剤師による居宅療養管理指導について、診療報酬の例も踏まえて、新たに情報通信機器を用いた服薬指導の評価を創設する。その際、対面と組み合わせて計画的に実施することとし、算定回数は現行の上限の範囲内で柔軟に設定する。</t>
    <phoneticPr fontId="2"/>
  </si>
  <si>
    <t>療養通所介護の利用者の状態確認における ICT の活用</t>
    <phoneticPr fontId="2"/>
  </si>
  <si>
    <t>・療養通所介護において、全ての利用者について看護職員が毎回訪問し通所できる状態か確認することを求めていることについて、長期間状態が安定している利用者がいる現状を踏まえ、人材の有効活用を図る観点から、一定の要件を満たす利用者については ICT を活用して状態確認を行うことを可能とする。</t>
    <phoneticPr fontId="2"/>
  </si>
  <si>
    <t>・指定権者（市町村）間の人員配置要件のばらつきをなくすため、利用者へのサービス提供に支障がないことを前提に、小規模多機能型居宅介護の例を参考に、以下について明確化する。
　ア 計画作成責任者（定期巡回・随時対応型訪問介護看護）及び面接相談員（夜間対応型訪問介護）について、管理者との兼務が可能であること。
　イ オペレーター及び随時訪問サービスを行う訪問介護員は、夜間・早朝（18 時～８時）において、必ずしも事業所内にいる必要はないこと。</t>
    <phoneticPr fontId="2"/>
  </si>
  <si>
    <t>オペレーターの配置基準等の緩和</t>
    <phoneticPr fontId="2"/>
  </si>
  <si>
    <t xml:space="preserve">・地域の実情に応じて、既存の地域資源・地域の人材を活用しながら、サービスの実施を可能とする観点から、定期巡回・随時対応型訪問介護看護と同様に、利用者の処遇に支障がない場合は、以下について可能とする。
　ア オペレーターについて、
　　ⅰ 併設施設等（短期入所生活介護、短期入所療養介護、特定施設入居者生活介護、地域密着型特定施設入居者生活介護、認知症対応型共同生活介護、小規模多機能型居宅介護、看護小規模多機能型居宅介護、介護老人福祉施設、地域密着型介護老人福祉施設、介護老人保健施設、介護療養型医療施設、介護医療院）の職員と兼務すること。
　　ⅱ 随時訪問サービスを行う訪問介護員等と兼務すること。
　イ 他の訪問介護事業所、定期巡回・随時対応型訪問介護看護事業所に、事業を「一部委託」すること。
　ウ 複数の事業所間で、随時対応サービス（通報の受付）を「集約化」すること。
</t>
    <phoneticPr fontId="2"/>
  </si>
  <si>
    <t>認知症グループホームの夜勤職員体制の見直し</t>
    <phoneticPr fontId="2"/>
  </si>
  <si>
    <t>・１ユニットごとに夜勤１人以上の配置とされている認知症グループホームの夜間・深夜時間帯の職員体制について、１ユニットごとに１人夜勤の原則は維持（３ユニットであれば３人夜勤）した上で、利用者の安全確保や職員の負担にも留意しつつ、人材の有効活用を図る観点から、３ユニットの場合であって、各ユニットが同一階に隣接しており、職員が円滑に利用者の状況把握を行い、速やかな対応が可能な構造で、安全対策（マニュアルの策定、訓練の実施）をとっていることを要件に、例外的に夜勤２人以上の配置に緩和できることとし、事業所が夜勤職員体制を選択することを可能とする。併せて、３ユニット２人夜勤の配置にする場合の報酬を設定する。</t>
    <phoneticPr fontId="2"/>
  </si>
  <si>
    <t>管理者交代時の研修の修了猶予措置</t>
    <phoneticPr fontId="2"/>
  </si>
  <si>
    <t xml:space="preserve">・管理者の要件とされている認知症介護実践者研修及び認知症対応型サービス事業管理者研修の修了について、研修の実施時期が自治体によって他律的に決定されるものであることを踏まえ、計画作成担当者に係る措置と同様に、管理者が交代する場合において、新たな管理者が、市町村からの推薦を受けて都道府県に研修の申し込みを行い、研修を修了することが確実に見込まれる場合は、研修を修了していなくてもよい取扱いとする。
なお、事業者の新規指定時には、管理者は原則どおり研修を修了していることを必要とする。
</t>
    <phoneticPr fontId="2"/>
  </si>
  <si>
    <t>介護老人福祉施設等の人員配置基準の見直し</t>
    <phoneticPr fontId="2"/>
  </si>
  <si>
    <t xml:space="preserve">・特別養護老人ホーム及び地域密着型特別養護老人ホーム等の人員配置基準について、人材確保や職員定着の観点から、職員の勤務シフトを組みやすくするなどの取組を推進するとともに、入所者の処遇や職員の負担に配慮する観点から、食事、健康管理、衛生管理、生活相談等における役務の提供や設備の供与が入所者の身体的、精神的特性を配慮して適切に行われること、労働関係法令に基づき、職員の休憩時間や有給休暇等が適切に確保されていることなどの留意点を明示しつつ、以下の見直しを行う。
　ア 従来型とユニット型を併設する場合において、入所者の処遇に支障がない場合、介護・看護職員の兼務を可能とする。
　イ 広域型特別養護老人ホーム又は介護老人保健施設と小規模多機能型居宅介護事業所を併設する場合において、入所者の処遇や事業所の管理上支障がない場合、管理者・介護職員の兼務を可能とする。
　ウ サテライト型居住施設において、本体施設が特別養護老人ホーム・地域密着型特別養護老人ホームである場合に、本体施設の生活相談員により当該サテライト型居住施設の入居者の処遇が適切に行われると認められるときは、生活相談員を置かないことを可能とする。
　エ 地域密着型特別養護老人ホーム（サテライト型を除く）において、他の社会福祉施設等との連携を図ることにより当該地域密着型特別養護老人ホームの効果的な運営を期待することができる場合であって、入所者の処遇に支障がないときは、栄養士を置かないことを可能とする。
</t>
    <phoneticPr fontId="2"/>
  </si>
  <si>
    <t>看護職員の配置基準の見直し</t>
    <phoneticPr fontId="2"/>
  </si>
  <si>
    <t xml:space="preserve">・短期入所生活介護における看護職員の配置基準について、看護職員の確保が困難な状況がある中で、人材を有効活用しながら、医療的ケアを行う体制の充実を図る観点から、以下の見直しを行う。
　ア 看護職員の配置が必須ではない単独型及び併設型かつ定員19 人以下の事業所について、看護職員を配置しなかった場合であっても、医療的ケアの必要な利用者への対応の充実を図るため、利用者の状態像に応じて必要がある場合には、看護職員を病院、診療所又は訪問看護ステーション等との密接かつ適切な連携により確保すること（当該連携により、看護職員が必要に応じてサービス提供日ごとに利用者の健康状態の確認を行うこと、当該事業所へ駆けつけることができる体制や適切な指示ができる連絡体制などを確保すること）を求めることとする。
　イ 看護職員の常勤１名以上の配置が求められている併設型かつ定員20 人以上の事業所について、類型・定員により必要とされる医療的ケアに差はないことを踏まえ、人材の有効活用を図る観点から、単独型及び併設型かつ定員19 人以下の事業所と同様の人員配置基準とする。
</t>
    <phoneticPr fontId="2"/>
  </si>
  <si>
    <t>管理者の配置基準の緩和</t>
    <phoneticPr fontId="2"/>
  </si>
  <si>
    <t>・共用型認知症対応型通所介護における管理者の配置基準について、人材の有効活用を図る観点から、人員配置基準等が本体施設・事業所と一体のものとして定められていること等を踏まえ、事業所の管理上支障がない場合は、本体施設・事業所の職務とあわせて、共用型認知症対応型通所介護事業所の他の職務に従事することを可能とする。</t>
    <phoneticPr fontId="2"/>
  </si>
  <si>
    <t>外部評価に係る運営推進会議の活用</t>
    <phoneticPr fontId="2"/>
  </si>
  <si>
    <t>・認知症グループホームにおいて求められている「第三者による外部評価」について、業務効率化の観点から、既存の外部評価（都道府県が指定する外部評価機関によるサービスの評価）は維持した上で、小規模多機能型居宅介護等と同様に、自らその提供するサービスの質の評価（自己評価）を行い、これを市町村や地域包括支援センター等の公正・中立な立場にある第三者が出席する運営推進会議に報告し、評価を受けた上で公表する仕組みを制度的に位置付け、当該運営推進会議と既存の外部評価による評価のいずれかから「第三者による外部評価」を受けることとする。</t>
    <phoneticPr fontId="2"/>
  </si>
  <si>
    <t>計画作成担当者の配置基準の緩和</t>
    <phoneticPr fontId="2"/>
  </si>
  <si>
    <t>・認知症グループホームにおいて、人材の有効活用を図る観点から、介護支援専門員である計画作成担当者の配置について、ユニットごとに１名以上の配置から、事業所ごとに１名以上の配置に緩和する。</t>
    <phoneticPr fontId="2"/>
  </si>
  <si>
    <t>（３）文書負担軽減や手続きの効率化による介護現場の業務負担軽減の推進</t>
    <phoneticPr fontId="2"/>
  </si>
  <si>
    <t>利用者への説明・同意等に係る見直し</t>
    <phoneticPr fontId="2"/>
  </si>
  <si>
    <t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t>
    <phoneticPr fontId="2"/>
  </si>
  <si>
    <t>員数の記載や変更届出の明確化</t>
    <phoneticPr fontId="2"/>
  </si>
  <si>
    <t>・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t>
    <phoneticPr fontId="2"/>
  </si>
  <si>
    <t>記録の保存等に係る見直し</t>
    <phoneticPr fontId="2"/>
  </si>
  <si>
    <t>・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t>
    <phoneticPr fontId="2"/>
  </si>
  <si>
    <t>運営規程等の掲示に係る見直し</t>
    <phoneticPr fontId="2"/>
  </si>
  <si>
    <t>・介護サービス事業者の業務負担軽減や利用者の利便性の向上を図る観点から、運営規程等の重要事項について、事業所の掲示だけでなく、閲覧可能な形でファイル等で備え置くこと等を可能とする。</t>
    <phoneticPr fontId="2"/>
  </si>
  <si>
    <t>５．制度の安定性・持続可能性の確保</t>
    <phoneticPr fontId="2"/>
  </si>
  <si>
    <t>（１）評価の適正化・重点化</t>
    <phoneticPr fontId="2"/>
  </si>
  <si>
    <t>同一建物減算適用時等の区分支給限度基準額の計算方法の適正化</t>
    <phoneticPr fontId="2"/>
  </si>
  <si>
    <t xml:space="preserve">・通所系サービス、多機能系サービスについて、同一建物等居住者に係る減算の適用を受ける者と当該減算の適用を受けない者との公平性の観点から、当該減算等の適用を受ける者の区分支給限度基準額の管理において、減算等の適用前の単位数を用いることとする。
また、通所介護、通所リハビリテーションについて、通常規模型のサービスを利用する者と大規模型のサービスを利用する者との公平性の観点から、大規模型の報酬が適用される事業所を利用する者の区分支給限度基準額の管理において、通常規模型の単位数を用いることとする。
</t>
    <phoneticPr fontId="2"/>
  </si>
  <si>
    <t>夜間対応型訪問介護の基本報酬の見直し</t>
    <phoneticPr fontId="2"/>
  </si>
  <si>
    <t>・定額のオペレーションサービス部分（基本夜間対応型訪問介護費）と出来高の訪問サービス部分（定期巡回サービス費及び随時訪問サービス費）で構成される夜間対応型訪問介護費（Ⅰ）について、月に一度も訪問サービスを受けていない利用者が存在するなどの給付実態を踏まえて、定額オペレーションサービス部分の評価の適正化を行う。</t>
    <phoneticPr fontId="2"/>
  </si>
  <si>
    <t>・訪問看護の機能強化を図る観点から、理学療法士等によるサービス提供の状況や他の介護サービス等との役割分担も踏まえて、理学療法士・作業療法士・言語聴覚士が行う訪問看護及び介護予防訪問看護について、評価や提供回数等の見直しを行う。</t>
    <phoneticPr fontId="2"/>
  </si>
  <si>
    <t>長期期間利用の介護予防リハビリテーションの適正化</t>
    <phoneticPr fontId="2"/>
  </si>
  <si>
    <t>・近年の受給者数や利用期間及び利用者のADL 等を踏まえ、適切なサービス提供とする観点から、介護予防サービスにおけるリハビリテーションについて、利用開始から一定期間が経過した後の評価の見直しを行う。</t>
    <phoneticPr fontId="2"/>
  </si>
  <si>
    <t>事業所医師が診療しない場合の減算（未実施減算）の強化</t>
    <phoneticPr fontId="2"/>
  </si>
  <si>
    <t xml:space="preserve">・訪問リハビリテーションについて、リハビリテーション計画の作成にあたって事業所医師が診療せずに「適切な研修の修了等」をした事業所外の医師が診療等した場合に適正化（減算）した単位数で評価を行う診療未実施減算について、事業所の医師の関与を進める観点から、以下の見直しを行う。
　ア 事業所外の医師に求められる「適切な研修の修了等」について、令和３年３月31 日までとされている適用猶予措置期間を３年間延長する。
　イ 未実施減算の単位数の見直しを行う。
</t>
    <phoneticPr fontId="2"/>
  </si>
  <si>
    <t>居宅療養管理指導における通院が困難なものの取扱いの明確化</t>
    <phoneticPr fontId="2"/>
  </si>
  <si>
    <t>・居宅療養管理指導について、在宅の利用者であって通院が困難なものに対して行うサービスであることを踏まえ、適切なサービスの提供を進める観点から、診療報酬の例を参考に、少なくとも独歩で家族・介助者等の助けを借りずに通院ができる者などは、通院は容易であると考えられるため、これらの者については算定できないことを明確化する。</t>
    <phoneticPr fontId="2"/>
  </si>
  <si>
    <t>居宅療養管理指導の居住場所に応じた評価の見直し</t>
    <phoneticPr fontId="2"/>
  </si>
  <si>
    <t xml:space="preserve">・居宅療養管理指導について、サービス提供の状況や移動時間、滞在時間等の効率性を勘案し、より実態を踏まえた評価とする観点から、単一建物居住者の人数に応じた評価について見直しを行う。
</t>
    <phoneticPr fontId="2"/>
  </si>
  <si>
    <t>介護療養型医療施設の基本報酬の見直し</t>
    <phoneticPr fontId="2"/>
  </si>
  <si>
    <t>・介護療養型医療施設（老人性認知症疾患療養病棟を除く）について、令和５年度末の廃止期限までに介護医療院への移行等を進める観点から、令和２年度診療報酬改定における医療療養病床に係る評価の見直しも踏まえ、基本報酬の見直しを行う。</t>
    <phoneticPr fontId="2"/>
  </si>
  <si>
    <t>介護医療院の移行定着支援加算の廃止</t>
    <phoneticPr fontId="2"/>
  </si>
  <si>
    <t>・算定期限が令和３年３月31 日までとされている介護医療院の移行定着支援加算について、介護医療院の開設状況を踏まえて、廃止する。</t>
    <phoneticPr fontId="2"/>
  </si>
  <si>
    <t>介護職員処遇改善加算（Ⅳ）及び（Ⅴ）の廃止</t>
    <phoneticPr fontId="2"/>
  </si>
  <si>
    <t>・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t>
    <phoneticPr fontId="2"/>
  </si>
  <si>
    <t>生活援助の訪問回数の多い利用者等のケアプランの検証</t>
    <phoneticPr fontId="2"/>
  </si>
  <si>
    <t xml:space="preserve">・平成30 年度介護報酬改定において導入された生活援助の訪問回数が多い利用者のケアプランの検証の仕組みについて、実施の状況や効果を踏まえて、ケアマネジャーや市町村の事務負担にも配慮して、届出のあったケアプランの検証の仕方や届出頻度について、見直しを行う。具体的には、検証の仕方について、地域ケア会議のみならず、行政職員やリハビリテーション専門職を派遣する形で行うサービス担当者会議等での対応を可能とするとともに、届出頻度について、検証したケアプランの次回の届出は１年後とする。
また、より利用者の意向や状態像に合った訪問介護の提供につなげることのできるケアプランの作成に資するよう、検証方法として効率的で訪問介護サービスの利用制限にはつながらない仕組みが求められていることを踏まえ、区分支給限度基準額の利用割合が高く、かつ、訪問介護が利用サービスの大部分を占める等のケアプランを作成する居宅介護支援事業者を事業所単位で抽出するなどの点検・検証の仕組みを導入する。効率的な点検・検証の仕組みの周知期間の確保等のため、10 月から施行する。
</t>
    <phoneticPr fontId="2"/>
  </si>
  <si>
    <t>サービス付き高齢者向け住宅等における適正なサービス提供の確保</t>
    <phoneticPr fontId="2"/>
  </si>
  <si>
    <t xml:space="preserve">・サービス付き高齢者向け住宅等における適正なサービス提供を確保する観点から、以下の対応を行う。
　ア 訪問系サービス（定期巡回・随時対応型訪問介護看護を除く）、通所系サービス（地域密着型通所介護、認知症対応型通所介護を除く）及び福祉用具貸与について、事業所と同一の建物に居住する利用者に対してサービス提供を行う場合には、当該建物に居住する利用者以外に対してもサービス提供を行うよう努めることとする。また、事業所を市町村等が指定する際に、例えば、当該事業所の利用者のうち一定割合以上を当該事業所に併設する集合住宅以外の利用者とするよう努める、あるいはしなければならない等の条件を付することは差し支えないことを明確化する。
　イ 同一のサービス付き高齢者向け住宅等に居住する者のケアプランについて、区分支給限度基準額の利用割合が高い者が多い場合に、併設事業所の特定を行いつつ、当該ケアプランを作成する居宅介護支援事業者を事業所単位で抽出するなどの点検・検証を行うとともに、サービス付き高齢者向け住宅等における家賃の確認や利用者のケアプランの確認を行うことなどを通じて、介護保険サービスが入居者の自立支援等につながっているかの観点も考慮しながら、指導監督権限を持つ自治体による更なる指導の徹底を図る。居宅介護支援事業所を事業所単位で抽出するなどの点検・検証については、効率的な点検・検証の仕組みの周知期間の確保等のため、10 月から施行する。
</t>
    <phoneticPr fontId="2"/>
  </si>
  <si>
    <t>（２）報酬体系の簡素化</t>
    <phoneticPr fontId="2"/>
  </si>
  <si>
    <t>療養通所介護の報酬体系の見直し</t>
    <phoneticPr fontId="2"/>
  </si>
  <si>
    <t>・療養通所介護について、医療と介護の両方のニーズを持つ中重度の要介護者の状態やニーズに合わせた柔軟なサービス提供を図る観点から、日単位の報酬体系から、月単位の包括報酬とする見直しを行う。単位数は、個別送迎体制強化加算及び入浴介助体制強化加算に係る評価を含めた上で、平均的な利用時間、利用回数等を踏まえて設定する。また、利用者負担にも配慮し、サービス提供量が過少である場合は減算することとする。</t>
    <phoneticPr fontId="2"/>
  </si>
  <si>
    <t>居宅介護支援における（看護）小規模多機能型居宅介護事業所連携加算の廃止</t>
    <phoneticPr fontId="2"/>
  </si>
  <si>
    <t xml:space="preserve">・（看護）小規模多機能型居宅介護事業所連携加算について、算定実績を踏まえて、廃止する。
※ 3（１）②リハビリテーションマネジメント加算の見直し、⑨通所介護における個別機能訓練加算の見直し、⑭施設系サービスにおける口腔衛生管理の強化、⑮施設系サービスにおける栄養マネジメントの充実、5（１）⑨介護医療院の移行定着支援加算の廃止、⑩介護職員処遇改善加算（Ⅳ）及び（Ⅴ）の廃止も参照。
</t>
    <phoneticPr fontId="2"/>
  </si>
  <si>
    <t>６．その他</t>
    <phoneticPr fontId="2"/>
  </si>
  <si>
    <t>-</t>
    <phoneticPr fontId="2"/>
  </si>
  <si>
    <t>介護保険施設におけるリスクマネジメントの強化</t>
    <phoneticPr fontId="2"/>
  </si>
  <si>
    <t xml:space="preserve">・介護保険施設における事故発生の防止と発生時の適切な対応を推進する観点から、以下の対応を行う。
　ア 市町村によって事故報告の基準が様々であることを踏まえ、将来的な事故報告の標準化による情報蓄積と有効活用等の検討に資する観点から、国において報告様式を作成し周知する。
　イ 安全対策を恒常的なものとする観点から、施設系サービスの事業者を対象に、事故発生の防止のための安全対策の担当者を定めておくことを義務づける。その際、６月の経過措置期間を設けることとする。
　ウ 運営基準における事故発生の防止又はその再発防止のための措置（指針の作成、安全対策委員会の設置・開催、従業員研修の実施、安全対策の担当者の設置（上記イ））が講じられていない場合は、基本報酬を減算する。その際、６月の経過措置期間を設けることとする。
　エ 安全対策をより一層強化する観点から、安全対策部門を設置するとともに、外部の安全対策に係る研修を受講した安全対策の担当者を配置し、組織的に安全対策を実施する体制が整備されていることを評価する新たな加算を設ける。
</t>
    <phoneticPr fontId="2"/>
  </si>
  <si>
    <t>高齢者虐待防止の推進</t>
    <phoneticPr fontId="2"/>
  </si>
  <si>
    <t>・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t>
    <phoneticPr fontId="2"/>
  </si>
  <si>
    <t>基準費用額の見直し</t>
    <phoneticPr fontId="2"/>
  </si>
  <si>
    <t>・介護保険施設における食費の基準費用額について、令和２年度介護事業経営実態調査結果から算出した介護保険施設の食費の平均的な費用の額との差の状況を踏まえ、利用者負担への影響も勘案しつつ、必要な対応を行う。</t>
    <phoneticPr fontId="2"/>
  </si>
  <si>
    <t xml:space="preserve">・地域区分については、「居宅介護支援事業所の管理者要件等に関する審議報告」（令和元年12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
</t>
    <phoneticPr fontId="2"/>
  </si>
  <si>
    <t>9※イのみ</t>
    <phoneticPr fontId="2"/>
  </si>
  <si>
    <t>47・48</t>
    <phoneticPr fontId="2"/>
  </si>
  <si>
    <t>50・51・52</t>
    <phoneticPr fontId="2"/>
  </si>
  <si>
    <t>59・60・61</t>
    <phoneticPr fontId="2"/>
  </si>
  <si>
    <t>68-72</t>
    <phoneticPr fontId="2"/>
  </si>
  <si>
    <t>76・77</t>
    <phoneticPr fontId="2"/>
  </si>
  <si>
    <t>79
・
80</t>
    <phoneticPr fontId="2"/>
  </si>
  <si>
    <t>79・80</t>
    <phoneticPr fontId="2"/>
  </si>
  <si>
    <t>93
・
94
・
95</t>
    <phoneticPr fontId="2"/>
  </si>
  <si>
    <t xml:space="preserve">96
・
97
</t>
    <phoneticPr fontId="2"/>
  </si>
  <si>
    <t>98
・
99</t>
    <phoneticPr fontId="2"/>
  </si>
  <si>
    <t>102
・
103</t>
    <phoneticPr fontId="2"/>
  </si>
  <si>
    <t>104
・
105</t>
    <phoneticPr fontId="2"/>
  </si>
  <si>
    <t>111
・
112</t>
    <phoneticPr fontId="2"/>
  </si>
  <si>
    <t>127
 -
130</t>
    <phoneticPr fontId="2"/>
  </si>
  <si>
    <t>161
・
162</t>
    <phoneticPr fontId="2"/>
  </si>
  <si>
    <t>加算の新設</t>
    <rPh sb="0" eb="2">
      <t>カサン</t>
    </rPh>
    <rPh sb="3" eb="5">
      <t>シンセツ</t>
    </rPh>
    <phoneticPr fontId="2"/>
  </si>
  <si>
    <t>加算名</t>
    <rPh sb="0" eb="2">
      <t>カサン</t>
    </rPh>
    <rPh sb="2" eb="3">
      <t>メイ</t>
    </rPh>
    <phoneticPr fontId="2"/>
  </si>
  <si>
    <t>改定事項</t>
    <rPh sb="0" eb="2">
      <t>カイテイ</t>
    </rPh>
    <rPh sb="2" eb="4">
      <t>ジコウ</t>
    </rPh>
    <phoneticPr fontId="2"/>
  </si>
  <si>
    <t>※介護予防についても同様の措置を講ずる場合には★を付記</t>
    <rPh sb="1" eb="3">
      <t>カイゴ</t>
    </rPh>
    <rPh sb="3" eb="5">
      <t>ヨボウ</t>
    </rPh>
    <rPh sb="10" eb="12">
      <t>ドウヨウ</t>
    </rPh>
    <rPh sb="13" eb="15">
      <t>ソチ</t>
    </rPh>
    <rPh sb="16" eb="17">
      <t>コウ</t>
    </rPh>
    <rPh sb="19" eb="21">
      <t>バアイ</t>
    </rPh>
    <rPh sb="25" eb="27">
      <t>フキ</t>
    </rPh>
    <phoneticPr fontId="2"/>
  </si>
  <si>
    <t>基準
種別</t>
    <rPh sb="0" eb="2">
      <t>キジュン</t>
    </rPh>
    <rPh sb="3" eb="5">
      <t>シュベツ</t>
    </rPh>
    <phoneticPr fontId="2"/>
  </si>
  <si>
    <t>改定事項</t>
    <rPh sb="0" eb="2">
      <t>カイテイ</t>
    </rPh>
    <rPh sb="2" eb="4">
      <t>ジコウ</t>
    </rPh>
    <phoneticPr fontId="2"/>
  </si>
  <si>
    <t>加算の新設</t>
    <rPh sb="0" eb="2">
      <t>カサン</t>
    </rPh>
    <rPh sb="3" eb="5">
      <t>シンセツ</t>
    </rPh>
    <phoneticPr fontId="2"/>
  </si>
  <si>
    <t>概　要</t>
    <rPh sb="0" eb="1">
      <t>オオムネ</t>
    </rPh>
    <rPh sb="2" eb="3">
      <t>ヨウ</t>
    </rPh>
    <phoneticPr fontId="2"/>
  </si>
  <si>
    <t xml:space="preserve">令和３年度介護報酬改定　サービス別の改定事項【訪問系サービス】 </t>
    <rPh sb="0" eb="2">
      <t>レイワ</t>
    </rPh>
    <rPh sb="20" eb="22">
      <t>ジコウ</t>
    </rPh>
    <rPh sb="23" eb="25">
      <t>ホウモン</t>
    </rPh>
    <rPh sb="25" eb="26">
      <t>ケイ</t>
    </rPh>
    <phoneticPr fontId="2"/>
  </si>
  <si>
    <t>※数字は，R3.1.18社保審・介護給付費分科会資料「介護報酬改定におけるの改定事項について」の頁数</t>
    <rPh sb="1" eb="3">
      <t>スウジ</t>
    </rPh>
    <rPh sb="12" eb="13">
      <t>シャ</t>
    </rPh>
    <rPh sb="13" eb="14">
      <t>ホ</t>
    </rPh>
    <rPh sb="14" eb="15">
      <t>シン</t>
    </rPh>
    <rPh sb="16" eb="18">
      <t>カイゴ</t>
    </rPh>
    <rPh sb="18" eb="20">
      <t>キュウフ</t>
    </rPh>
    <rPh sb="20" eb="21">
      <t>ヒ</t>
    </rPh>
    <rPh sb="21" eb="24">
      <t>ブンカカイ</t>
    </rPh>
    <rPh sb="24" eb="26">
      <t>シリョウ</t>
    </rPh>
    <rPh sb="27" eb="29">
      <t>カイゴ</t>
    </rPh>
    <rPh sb="29" eb="31">
      <t>ホウシュウ</t>
    </rPh>
    <rPh sb="31" eb="33">
      <t>カイテイ</t>
    </rPh>
    <rPh sb="38" eb="40">
      <t>カイテイ</t>
    </rPh>
    <rPh sb="40" eb="42">
      <t>ジコウ</t>
    </rPh>
    <rPh sb="48" eb="49">
      <t>ページ</t>
    </rPh>
    <rPh sb="49" eb="50">
      <t>スウ</t>
    </rPh>
    <phoneticPr fontId="2"/>
  </si>
  <si>
    <t>ＧＨ</t>
  </si>
  <si>
    <t>感染症対策の強化</t>
  </si>
  <si>
    <t>3</t>
  </si>
  <si>
    <t>業務継続に向けた取組の強化</t>
  </si>
  <si>
    <t>4</t>
  </si>
  <si>
    <t>災害への地域と連携した対応の強化</t>
  </si>
  <si>
    <t>・災害への対応においては、地域との連携が不可欠であることを踏まえ、非常災害対策（計画策定、関係機関との連携体制の確保、避難等訓練の実施等）が求められる介護サービス事業者を対象に、小規模多機能型居宅介護等の例を参考に、訓練の実施に当たって、地域住民の参加が得られるよう連携に努めなければならないこととする。</t>
  </si>
  <si>
    <t/>
  </si>
  <si>
    <t>5</t>
  </si>
  <si>
    <t>通所介護等の事業所規模別の報酬等に関する対応</t>
  </si>
  <si>
    <t>6</t>
  </si>
  <si>
    <t>認知症専門ケア加算等の見直し</t>
  </si>
  <si>
    <t>9</t>
  </si>
  <si>
    <t>9※イのみ</t>
  </si>
  <si>
    <t>認知症に係る取組の情報公表の推進</t>
  </si>
  <si>
    <t>10</t>
  </si>
  <si>
    <t>多機能系サービスにおける認知症行動・心理症状緊急対応加算の創設</t>
  </si>
  <si>
    <t>11</t>
  </si>
  <si>
    <t>認知症介護基礎研修の受講の義務づけ</t>
  </si>
  <si>
    <t>12</t>
  </si>
  <si>
    <t>看取り期における本人の意思を尊重したケアの充実</t>
  </si>
  <si>
    <t>14※老健・予防除く</t>
  </si>
  <si>
    <t>14※予防除く</t>
  </si>
  <si>
    <t>14</t>
  </si>
  <si>
    <t xml:space="preserve">特別養護老人ホームにおける看取りへの対応の充実
</t>
  </si>
  <si>
    <t>15</t>
  </si>
  <si>
    <t>介護老人保健施設における看取りへの対応の充実</t>
  </si>
  <si>
    <t>16</t>
  </si>
  <si>
    <t>介護医療院等における看取りへの対応の充実</t>
  </si>
  <si>
    <t>17※老健除く</t>
  </si>
  <si>
    <t>17</t>
  </si>
  <si>
    <t>介護付きホームにおける看取りへの対応の充実</t>
  </si>
  <si>
    <t>18※予防除く</t>
  </si>
  <si>
    <t>18</t>
  </si>
  <si>
    <t>認知症グループホームにおける看取りへの対応の充実</t>
  </si>
  <si>
    <t>19※予防除く</t>
  </si>
  <si>
    <t>訪問介護における看取り期の対応の評価</t>
  </si>
  <si>
    <t>20</t>
  </si>
  <si>
    <t>通所困難な利用者の入浴機会の確保</t>
  </si>
  <si>
    <t>・看取り期等で多機能系サービスへの通いが困難となった状態不安定な利用者に入浴の機会を確保する観点から、多機能系サービスの提供にあたって、併算定ができない訪問入浴介護のサービスを、多機能系サービス事業者の負担の下で提供することが可能であることを明確化する。</t>
  </si>
  <si>
    <t>21</t>
  </si>
  <si>
    <t>基本方針を踏まえた居宅療養管理指導の実施と多職種連携の推進</t>
  </si>
  <si>
    <t>23</t>
  </si>
  <si>
    <t>24</t>
  </si>
  <si>
    <t>外部の管理栄養士による居宅療養管理指導の評価</t>
  </si>
  <si>
    <t>25</t>
  </si>
  <si>
    <t>歯科衛生士等による居宅療養管理指導の充実</t>
  </si>
  <si>
    <t>26</t>
  </si>
  <si>
    <t>短期入所療養介護における医学的管理の評価の充実</t>
  </si>
  <si>
    <t>27</t>
  </si>
  <si>
    <t>認知症グループホームにおける医療ニーズへの対応強化</t>
  </si>
  <si>
    <t>29</t>
  </si>
  <si>
    <t>所定疾患療養費（要件見直し）</t>
  </si>
  <si>
    <t>30</t>
  </si>
  <si>
    <t>31</t>
  </si>
  <si>
    <t>有床診療所から介護医療院への移行促進</t>
  </si>
  <si>
    <t>・一般浴槽及び特別浴槽の設置を求める介護医療院の浴室の施設基準について、入所者への適切なサービス提供の確保に留意しつつ、介護療養病床を有する診療所から介護医療院への移行を一層促進する観点から、有床診療所から移行して介護医療院を開設する場合であって、入浴用リフトやリクライニングシャワーチェア等により、身体の不自由な者が適切に入浴できる場合は、一般浴槽以外の浴槽の設置は求めないこととする。この取扱いは、当該事業者が施設の新築、増築又は全面的な改築の工事を行うまでの間の経過措置とする。※経過措置</t>
  </si>
  <si>
    <t>32</t>
  </si>
  <si>
    <t>長期療養・生活施設の機能の強化</t>
  </si>
  <si>
    <t>・介護医療院について、医療の必要な要介護者の長期療養施設としての機能及び生活施設としての機能をより充実させる観点から、療養病床における長期入院患者を受け入れ、生活施設としての取組を説明し、適切なサービス提供を行うことを評価する新たな加算を創設する。具体的な算定要件は以下のとおりとし、入所した日から一定期間に限り算定可能とする。
・ 入所者が療養病床に長期間入院していた患者であること。
・ 入所にあたり、入所者及び家族等に生活施設としての取組について説明を行うこと。
・ 入所者及び家族等と地域住民等との交流が可能となるよう、地域の行事や活動等に積極的に関与していること。</t>
  </si>
  <si>
    <t>33</t>
  </si>
  <si>
    <t>・介護医療院の薬剤管理指導について、介護の質の向上に係る取組を一層推進する観点から、CHASE へのデータ提出とフィードバックの活用によるPDCA サイクルの推進・ケアの向上を図ることを新たに評価する（。※３（２）①イ参照）
※新設</t>
  </si>
  <si>
    <t>34</t>
  </si>
  <si>
    <t>・介護療養型医療施設について、令和５年度末の廃止期限までの円滑な移行等に向けて、より早期の意思決定を促す観点から、事業者に、一定期間ごとに移行等に係る検討の状況について指定権者に報告を求め、期限までに報告されない場合には、次の期限までの間、基本報酬を減算する。※減算</t>
  </si>
  <si>
    <t>35</t>
  </si>
  <si>
    <t>訪問介護における通院等乗降介助の見直し</t>
  </si>
  <si>
    <t>37</t>
  </si>
  <si>
    <t>38</t>
  </si>
  <si>
    <t>退院当日の訪問看護</t>
  </si>
  <si>
    <t>・利用者のニーズに対応し在宅での療養環境を早期に整える観点から、退院・退所当日の訪問看護について、現行の特別管理加算の対象に該当する者に加えて、診療報酬上の取扱いと同様に、主治の医師が必要と認める場合は算定を可能とする。</t>
  </si>
  <si>
    <t>39</t>
  </si>
  <si>
    <t xml:space="preserve">看護体制強化加算の見直し
</t>
  </si>
  <si>
    <t>・訪問看護の看護体制強化加算について、医療ニーズのある要介護者等の在宅療養を支える環境を整える観点や訪問看護の機能強化を図る観点から、以下の見直しを行う。
　ア 利用者の実態等も踏まえて、「特別管理加算を算定した割合 30％以上」の要件を、「20％以上」に見直す。この際、当該要件緩和や、介護予防訪問看護についてはターミナルケア加算の要件が含まれていないことを踏まえて、訪問看護の看護体制強化加算（Ⅰ）及び（Ⅱ）並びに介護予防訪問看護の看護体制強化加算の評価の見直しを行う。※要件
　イ サービスの継続性に配慮しつつ、指定（介護予防）訪問看護の提供に当たる従業員に占める看護職員の割合を６割以上とする要件を新たに設ける。その際、２年の経過措置期間を設けることとする。※要件、経過措置</t>
  </si>
  <si>
    <t>40</t>
  </si>
  <si>
    <t>緊急時の宿泊ニーズへの対応の充実</t>
  </si>
  <si>
    <t>・在宅高齢者の緊急時の宿泊ニーズに対応できる環境づくりを一層推進する観点から、以下の見直しを行う。
　ア 認知症対応型共同生活介護において、利用者の状況や家族等の事情により介護支援専門員が緊急に利用が必要と認めた場合等を要件とする定員を超えての短期利用の受入れ（緊急時短期利用）について、認知症グループホームが地域における認知症ケアの拠点として在宅高齢者の緊急時の宿泊ニーズを受け止めることができるようにする観点から、以下の要件の見直しを行う。
　　ⅰ 「１事業所１名まで」とされている受入人数の要件について、利用者へのサービスがユニット単位で実施されていることを踏まえ、「１ユニット１名まで」とする。
　　ⅱ 「７日以内」とされている受入日数の要件について、「７日以内を原則として、利用者家族の疾病等やむを得ない事情がある場合には 14 日以内」とする。
　　ⅲ 「個室」とされている利用可能な部屋の要件について、「おおむね 7.43㎡／人でプライバシーの確保に配慮した個室的なしつらえ」が確保される場合には、個室以外も認めることとする。
　イ 短期入所療養介護の緊急短期入所受入加算について、短期入所生活介護における同加算と同様に、「７日以内」とされている受入日数の要件について、「７日以内を原則として、利用者家族の疾病等やむを得ない事情がある場合には 14 日以内」とする。
　ウ 小規模多機能型居宅介護及び看護小規模多機能型居宅介護において、事業所の登録定員に空きがあること等を要件とする登録者以外の短期利用（短期利用居宅介護費）について、登録者のサービス提供に支障がないことを前提に、宿泊室に空きがある場合には算定可能とする。</t>
  </si>
  <si>
    <t>42※予防除く</t>
  </si>
  <si>
    <t>43</t>
  </si>
  <si>
    <t>41</t>
  </si>
  <si>
    <t>通所介護における地域等との連携の強化</t>
  </si>
  <si>
    <t>・通所介護について、利用者の地域における社会参加活動や地域住民との交流を促進する観点から、地域密着型通所介護等と同様に、その事業の運営に当たって、地域住民やボランティア団体等との連携及び協力を行う等の地域との交流に努めなければならないこととする。</t>
  </si>
  <si>
    <t>44</t>
  </si>
  <si>
    <t>退院・退所時のカンファレンスにおける福祉用具専門相談員等の参画促進</t>
  </si>
  <si>
    <t>45</t>
  </si>
  <si>
    <t>・施設系サービス及び短期入所系サービスにおける個室ユニット型施設について、ケアの質を維持しつつ、人材確保や職員定着を目指し、ユニットケアを推進する観点から、以下の見直しを行う。
　ア １ユニットの定員を、夜間及び深夜を含めた介護・看護職員の配置の実態を勘案して職員を配置するよう努めることを求めつつ、現行の「おおむね 10 人以下」から「原則としておおむね 10 人以下とし、15 人を超えないもの」とする。
　イ ユニットリーダーについて、原則常勤を維持しつつ、仕事と育児や介護との両立が可能となる環境整備を進め、離職防止・定着促進を図る観点から、人員配置基準や報酬算定について、両立支援への配慮に係る見直しを行う（Ⅱ４（１）⑥参照）。
　ウ ユニット型個室的多床室について、感染症やプライバシーに配慮し、個室化を進める観点から、新たに設置することを禁止する。
※（１）①②③④、（２）①②③④⑤⑥、（３）⑥⑦⑧⑨⑩⑪⑫⑬の事項も参照</t>
  </si>
  <si>
    <t>47・48</t>
  </si>
  <si>
    <t>質の高いケアマネジメントの推進（特定事業所加算の見直し等）</t>
  </si>
  <si>
    <t xml:space="preserve">・居宅介護支援について、経営の安定化を図るとともに、質の高いケアマネジメントの一層の推進、公正中立性の確保等を図る観点から、以下の加算の見直しや対応を行う。
　ア 特定事業所加算について、以下の見直しを行う。
　　・ 必要に応じて、多様な主体等が提供する生活支援のサービス（インフォーマルサービスを含む）が包括的に提供されるような居宅サービス計画を作成していることを要件として求める。
　　・ 小規模事業所が事業所間連携により質の高いケアマネジメントを実現していくよう、事業所間連携により体制確保や対応等を行う事業所を評価する新たな区分を創設する。
　　・ 特定事業所加算（Ⅳ）について、加算（Ⅰ）から（Ⅲ）までと異なり、病院との連携や看取りへの対応の状況を要件とするものであることを踏まえ、医療と介護の連携を推進する観点から、特定事業所加算から切り離した別個の加算とする。
　イ ケアマネジメントの公正中立性の確保を図る観点から、事業者に、以下について、利用者に説明を行うとともに、介護サービス情報公表制度において公表することを求める。
　　・ 前６か月間に作成したケアプランにおける、訪問介護、通所介護、地域密着型通所介護、福祉用具貸与の各サービスの利用割合・ 前６か月間に作成したケアプランにおける、訪問介護、通所介護、地域密着型通所介護、福祉用具貸与の各サービスごとの、同一事業者によって提供されたものの割合
　ウ （介護予防）（看護）小規模多機能型居宅介護事業所連携加算について、算定率が低調であることを踏まえ、報酬体系の簡素化の観点から、廃止する。※廃止
</t>
  </si>
  <si>
    <t>50・51・52</t>
  </si>
  <si>
    <t xml:space="preserve">逓減制における見直し
</t>
  </si>
  <si>
    <t>53</t>
  </si>
  <si>
    <t>医療機関との情報連携の強化</t>
  </si>
  <si>
    <t>・居宅介護支援について、医療と介護の連携を強化し、適切なケアマネジメントの実施やケアマネジメントの質の向上を進める観点から、利用者が医療機関において医師の診察を受ける際に介護支援専門員が同席し、医師等と情報連携を行い、当該情報を踏まえてケアマネジメントを行うことを一定の場合に評価する新たな加算を創設する。※新設</t>
  </si>
  <si>
    <t>54</t>
  </si>
  <si>
    <t>看取り期におけるサービス利用前の相談・調整等に係る評価</t>
  </si>
  <si>
    <t>・居宅介護支援について、看取り期における適切な居宅介護支援の提供や医療と介護の連携を推進する観点から、居宅サービス等の利用に向けて介護支援専門員が利用者の退院時等にケアマネジメント業務を行ったものの利用者の死亡によりサービス利用に至らなかった場合に、モニタリングやサービス担当者会議における検討等必要なケアマネジメント業務や給付管理のための準備が行われ、介護保険サービスが提供されたものと同等に取り扱うことが適当と認められるケースについて、居宅介護支援の基本報酬の算定を可能とする見直しを行う。</t>
  </si>
  <si>
    <t>55</t>
  </si>
  <si>
    <t xml:space="preserve">介護予防支援の充実
</t>
  </si>
  <si>
    <t>・介護予防支援について、地域包括支援センターが居宅介護支援事業者に外部委託を行いやすい環境の整備を進める観点から、地域包括支援センターが委託する個々のケアプランについて、委託時における、居宅介護支援事業者との適切な情報連携等を評価する新たな加算を創設する。※新設</t>
  </si>
  <si>
    <t>56</t>
  </si>
  <si>
    <t>・離島や中山間地域等の要介護者に対する介護サービスの提供を促進する観点から、以下の見直しを行う。他のサービスと同様、これらの加算については、区分支給限度基準額の算定に含めないこととする。
　ア 夜間対応型訪問介護について、移動のコストを適切に評価する観点からも、他の訪問系サービスと同様に、特別地域加算、中山間地域等における小規模事業所加算、中山間地域等に居住する者へのサービス提供加算の対象とする。
　イ 認知症対応型通所介護について、他の通所系サービスと同様に、中山間地域等に居住する者へのサービス提供加算の対象とする。
　ウ 小規模多機能型居宅介護及び看護小規模多機能型居宅介護について、「訪問」も提供することを踏まえ、移動のコストを適切に評価する観点からも、訪問系サービスと同様に、特別地域加算、中山間地域等における小規模事業所加算の対象とする。</t>
  </si>
  <si>
    <t>58</t>
  </si>
  <si>
    <t>地域の特性に応じた認知症グループホームの確保</t>
  </si>
  <si>
    <t>・認知症グループホームについて、地域の特性に応じたサービスの整備・提供を促進する観点から、ユニット数を弾力化するとともに、サテライト型事業所の基準を創設する。
　ア 認知症グループホームは地域密着型サービス（定員 29 人以下）であることを踏まえ、経営の安定性の観点から、ユニット数について、「原則１又は２、地域の実情により事業所の効率的運営に必要と認められる場合は３」とされているところ、これを「３以下」とする。
　イ 複数事業所で人材を有効活用しながら、より利用者に身近な地域でサービス提供が可能となるようにする観点から、サテライト型事業所の基準を創設する。同基準は、本体事業所との兼務等により、代表者、管理者を配置しないことや、介護支援専門員ではない認知症介護実践者研修を修了した者を計画作成担当者として配置することができるようにするなど、サテライト型小規模多機能型居宅介護の基準も参考にしつつ、サービス提供体制を適切に維持できるようにするため、サテライト型事業所のユニット数については、本体事業所のユニット数を上回らず、かつ、本体事業所のユニット数との合計が最大４までとする。</t>
  </si>
  <si>
    <t>59・60・61</t>
  </si>
  <si>
    <t>過疎地域等におけるサービス提供の確保</t>
  </si>
  <si>
    <t>・「令和元年の地方からの提案等に関する対応方針」（令和元年 12 月 23 日閣議決定）を踏まえ、小規模多機能型居宅介護及び看護小規模多機能型居宅介護について、過疎地域等におけるサービス提供を確保する観点から、過疎地域等において、地域の実情により事業所の効率的運営に必要であると市町村が認めた場合に、人員・設備基準を満たすことを条件として、登録定員を超過した場合の報酬減算を一定の期間（市町村が登録定員の超過を認めた時から当該介護保険事業計画期間終了までの最大３年間を基本とする。また、介護保険事業計画の見直しごとに、市町村が将来のサービス需要の見込みを踏まえて改めて検討し、代替サービスを新規整備するよりも既存の事業所を活用した方が効率的であると認めた場合に限り、次の介護保険事業計画期間の終期まで延長が可能）行わないこととする。</t>
  </si>
  <si>
    <t>62</t>
  </si>
  <si>
    <t>地域の特性に応じた小規模多機能型居宅介護の確保</t>
  </si>
  <si>
    <t>63</t>
  </si>
  <si>
    <t xml:space="preserve">特例居宅介護サービス費による地域の実情に応じたサービス提供の確保
</t>
  </si>
  <si>
    <t>・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t>
  </si>
  <si>
    <t>64</t>
  </si>
  <si>
    <t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t>
  </si>
  <si>
    <t>67</t>
  </si>
  <si>
    <t>・自立支援・重度化防止に向けた更なる質の高い取組を促す観点から、リハビリテーションマネジメント加算について、以下の見直しを行う。
　ア 報酬体系の簡素化と事務負担軽減の観点から、算定率の高いリハビリテーションマネジメント加算（Ⅰ）及び介護予防訪問・通所リハビリテーションのリハビリテーションマネジメント加算は廃止し、同加算の算定要件は基本報酬の算定要件とし、基本報酬で評価を行う。
　イ 訪問リハビリテーションにおける同加算と通所リハビリテーションの同加算の評価の整合性を図る観点から、リハビリテーションマネジメント加算（Ⅱ）及び（Ⅲ）の評価の見直しを行う。
　ウ 令和３年度からの CHASE・VISIT の一体的な運用に伴い、リハビリテーションマネジメント加算（Ⅳ）を廃止するとともに、定期的なリハビリテーション会議によるリハビリテーション計画の見直しが要件とされているリハビリテーションマネジメント加算（Ⅱ）及び（Ⅲ）それぞれにおいて、事業所が ＣHASE・VISIT へデータを提出しフィードバックを受けPDCA サイクルを推進することを評価する。（※２（１）イ参照）
　エ CHASE・VISIT への利用者情報の入力負担の軽減及びよりフィードバックに適するデータを優先的に収集する観点から、リハビリテーション実施計画書の項目について、CHASE・VISIT にデータ提供する場合の必須項目と任意項目を定める。
　オ リハビリテーションマネジメント加算の算定要件の一つである「定期的な会議の開催」について、利用者の了解を得た上で、テレビ会議等の対面を伴わない方法により開催することを可能とする。（※４（２）④参照）</t>
  </si>
  <si>
    <t>68-72</t>
  </si>
  <si>
    <t>リハビリテーションマネジメント等の見直し</t>
  </si>
  <si>
    <t>・介護老人保健施設（リハビリテーションマネジメント）及び介護医療院（特別診療費（理学療法・作業療法・言語聴覚療法）について、自立支援・重度化防止に向けた更なる質の高い取組を促す観点から、訪問リハビリテーション等と同様に、CHASE・VISIT へリハビリテーションのデータを提出しフィードバックを受けて PDCA サイクルを推進することを評価する新たな加算を創設する。（※３（２）①イ参照）※新設</t>
  </si>
  <si>
    <t>73</t>
  </si>
  <si>
    <t>・１週に６回を限度として算定が認められている訪問リハビリテーションについて、退院・退所直後のリハビリテーションの充実を図る観点から、退院・退所の日から起算して３月以内の利用者に対しては、診療報酬の例も参考に、週 12 回まで算定を可能とする。※要件</t>
  </si>
  <si>
    <t>74</t>
  </si>
  <si>
    <t>社会参加支援加算の見直し</t>
  </si>
  <si>
    <t>・社会参加支援加算について、算定要件である「社会参加への移行状況」の達成状況等を踏まえ、利用者に対する適時・適切なリハビリテーションの提供を一層促進する観点から、以下の見直しを行う。
　ア 算定要件である、社会参加への移行状況の計算式と、リハビリテーションの利用の回転率について、実情に応じて見直す。
　イ リハビリテーションの提供終了後、一定期間内に居宅訪問等により社会参加への移行が３月以上継続する見込みであることを確認する算定要件について、提供終了後１月後の移行の状況を電話等で確認することに変更する。また、移行を円滑に進める観点から、リハビリテーション計画書を移行先の事業所に提供することを算定要件に加える。
　ウ 加算の趣旨や内容を踏まえて、加算の名称を「移行支援加算」とする。※要件、名称</t>
  </si>
  <si>
    <t>75</t>
  </si>
  <si>
    <t>生活行為向上リハビリテーション実施加算の見直し</t>
  </si>
  <si>
    <t>・生活行為向上リハビリテーション実施加算について、廃用症候群や急性増悪等によって生活機能が低下した利用者に対する、適時適切なリハビリテーションの提供を一層促進する観点から、事業所の加算を取得しない理由等も踏まえ、以下の見直しを行う。
　ア 加算算定後に継続利用する場合の減算を廃止する。
　イ 生活行為向上リハビリテーションの実施開始から３月以内と３月以上６月以内で階段状になっている単位数を単一（現行の３月以内より低く設定）にする。
　ウ 活動と参加の取組を促進する観点から、同加算の利用者の要件や取組の内容について明確化する。</t>
  </si>
  <si>
    <t>76・77</t>
  </si>
  <si>
    <t>リハビリテーション計画書と個別機能訓練計画書の書式の見直し</t>
  </si>
  <si>
    <t>78</t>
  </si>
  <si>
    <t>79
・
80</t>
  </si>
  <si>
    <t>79・80</t>
  </si>
  <si>
    <t>81</t>
  </si>
  <si>
    <t>通所介護等の入浴介助加算の見直し</t>
  </si>
  <si>
    <t>・通所介護等における入浴介助加算について、利用者の自宅での入浴の自立を図る観点から、以下の見直しを行う。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福祉士・介護支援専門員等が訪問により把握した利用者宅の浴室の環境を踏まえた個別の入浴計画を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t>
  </si>
  <si>
    <t>82</t>
  </si>
  <si>
    <t xml:space="preserve">通所リハビリテーションの入浴介助加算の見直し
</t>
  </si>
  <si>
    <t>・通所リハビリテーションにおける入浴介助加算について、利用者の自宅での入浴の自立を図る観点から、以下の見直しを行う。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支援専門員等が訪問により把握した利用者宅の浴室の環境を踏まえた個別の入浴計画を医師との連携の下に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t>
  </si>
  <si>
    <t>83</t>
  </si>
  <si>
    <t>介護付きホームにおける個別機能訓練加算の見直し</t>
  </si>
  <si>
    <t xml:space="preserve">・介護付きホームにおける個別機能訓練加算について、より利用者の自立支援等に資する個別機能訓練の提供を促進する観点から、CHASE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t>
  </si>
  <si>
    <t>84</t>
  </si>
  <si>
    <t>特別養護老人ホームにおける個別機能訓練加算の見直し</t>
  </si>
  <si>
    <t xml:space="preserve">・特別養護老人ホームにおける個別機能訓練加算について、より利用者の自立支援等に資する個別機能訓練の提供を促進する観点から、CHASE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t>
  </si>
  <si>
    <t>85</t>
  </si>
  <si>
    <t xml:space="preserve">施設系サービスにおける口腔衛生管理の強化※３年の経過措置
</t>
  </si>
  <si>
    <t>・全ての施設系サービスにおいて口腔衛生管理体制を確保するよう促すとともに、入所者の状態に応じた丁寧な口腔衛生管理を更に充実させる観点から、以下の見直しを行う。
　ア 施設系サービスにおける口腔衛生管理体制加算を廃止し、同加算の算定要件の取組を一定緩和した上で、基本サービスとして行うこととする。このため、施設系サービスについて、口腔衛生管理体制を整備し、入所者ごとの状態に応じた口腔衛生の管理を行うことを求める。その際、３年の経過措置期間を設けることとする。※経過措置
　イ 口腔衛生管理加算について、CHASE へのデータ提出とフィードバックの活用による更なる PDCA サイクルの推進・ケアの向上を図ることを評価する新たな区分を設ける。（※３（２）①イ参照）※新設</t>
  </si>
  <si>
    <t>86</t>
  </si>
  <si>
    <t>施設系サービスにおける栄養ケア・マネジメントの充実</t>
  </si>
  <si>
    <t>87</t>
  </si>
  <si>
    <t>多職種連携における管理栄養士の関与の強化</t>
  </si>
  <si>
    <t>・介護保険施設において多職種連携で行う取組について、管理栄養士の役割や関与を強化する観点から、以下の見直しを行う。
　ア 看取り期における栄養ケアの充実を図る観点から、介護保険施設における看取りへの対応に係る加算（看取り介護加算、ターミナルケア加算）又は基本報酬の算定要件において、関与する専門職として管理栄養士を明記する。
　イ 褥瘡の発生や改善は栄養と大きく関わることを踏まえ、褥瘡マネジメント加算、褥瘡対策指導管理の算定要件において、関与する専門職として管理栄養士を明記する。</t>
  </si>
  <si>
    <t>88</t>
  </si>
  <si>
    <t>通所系サービス等における口腔機能向上の取組の充実</t>
  </si>
  <si>
    <t>89</t>
  </si>
  <si>
    <t>通所系サービス等における栄養ケア・マネジメントの充実</t>
  </si>
  <si>
    <t>・通所系サービス等について、栄養改善が必要な者を的確に把握し、適切なサービスにつなげていく観点から、以下の見直しを行う。
　ア 管理栄養士と介護職員等の連携による栄養アセスメントの取組を評価する新たな加算を創設する。その際、CHASE へのデータ提出とフィードバックの活用による更なる PDCA サイクルの推進・ケアの向上を図ることを要件の一つとする。（※３（２）①イ参照）
　イ 栄養改善加算について、栄養改善が必要な者に適切な栄養管理を行う観点から、事業所の管理栄養士が必要に応じて居宅を訪問しての栄養改善サービスの取組を行うことを求めるとともに、評価の充実を図る。
　ウ ア及びイにおける管理栄養士については、外部（他の介護事業所、医療機関、介護保険施設又は栄養ケア・ステーション）との連携による配置を可能とする。
　エ ア及びイの加算については、通所系サービスに加えて、看護小規模多機能型居宅介護を対象とする。</t>
  </si>
  <si>
    <t>90</t>
  </si>
  <si>
    <t>認知症グループホームにおける栄養改善の推進</t>
  </si>
  <si>
    <t>・認知症グループホームについて、栄養改善の取組を進める観点から、管理栄養士（外部との連携を含む）が介護職員等へ利用者の栄養・食生活に関する助言や指導を行う体制づくりを進めることを評価する新たな加算を創設する。※新設</t>
  </si>
  <si>
    <t>91</t>
  </si>
  <si>
    <t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t>
  </si>
  <si>
    <t>93
・
94
・
95</t>
  </si>
  <si>
    <t>（※（１）②再掲）</t>
  </si>
  <si>
    <t>●</t>
  </si>
  <si>
    <t>（※（１）③再掲）</t>
  </si>
  <si>
    <t>ADL 維持等加算の見直し</t>
  </si>
  <si>
    <t xml:space="preserve">96
・
97
</t>
  </si>
  <si>
    <t>介護老人保健施設における在宅復帰・在宅療養支援機能の評価の充実</t>
  </si>
  <si>
    <t>98
・
99</t>
  </si>
  <si>
    <t>寝たきり予防・重度化防止のためのマネジメントの推進</t>
  </si>
  <si>
    <t>・介護保険施設において、利用者の尊厳の保持、自立支援・重度化防止の推進、廃用や寝たきりの防止等の観点から、医師の関与の下、リハビリテーション・機能訓練、介護等を行う取組を推進することとする。
　このため、定期的に全ての利用者に対する医学的評価と、それに基づくリハビリテーションや日々の過ごし方等についてのアセスメントを実施するとともに、介護支援専門員やその他の介護職員が、日々の生活全般において適切なケアを実施するための計画を策定し、それに基づいて日々のケア等を行う取組を評価する新たな加算を創設する。その際、CHASE へのデータ提出とフィードバックの活用による PDCA サイクルの推進・ケアの向上を図ることを求める。（※３（２）①イ参照）</t>
  </si>
  <si>
    <t>101</t>
  </si>
  <si>
    <t>褥瘡マネジメント加算等の見直し</t>
  </si>
  <si>
    <t>・褥瘡マネジメント加算（介護医療院は褥瘡対策指導管理）について、介護の質の向上に係る取組を一層推進する観点から、以下の見直しを行う。
　ア 計画の見直しを含めた施設の継続的な取組を評価する観点から、３月に１回を上限とする算定について、毎月の算定を可能とする（介護医療院を除く）。
　イ 現行の褥瘡管理の取組（プロセス）への評価に加え、褥瘡の発生予防や状態改善等（アウトカム）について評価を行う新たな区分を設ける。その際、褥瘡の定義や評価指標について、統一的に評価することが可能なものを用いる。
　ウ CHASE へのデータ提出とフィードバックの活用による PDCA サイクルの推進・ケアの向上を図ることを求める。（※３（２）①イ参照）
　エ 看護小規模多機能型居宅介護を同加算の対象とする。</t>
  </si>
  <si>
    <t>102
・
103</t>
  </si>
  <si>
    <t xml:space="preserve">排せつ支援加算の見直し
</t>
  </si>
  <si>
    <t>・排せつ支援加算（介護療養型医療施設を除く）について、介護の質の向上に係る取組を一層推進する観点から、以下の見直しを行う。
　ア 排せつ状態の改善が期待できる入所者を漏れなく支援していく観点から、全ての入所者に対して定期的な評価（スクリーニング）の実施を求め、事業所全体の取組として評価する。
　イ 継続的な取組を促進する観点から、現行、６か月間に限って算定可能とされているところを、６か月以降も継続して算定可能とする。
　ウ 入所者全員に対する排せつ支援の取組（プロセス）への評価に加え、排せつ状態の改善（アウトカム）について評価を行う新たな区分を設ける。その際、定義や指標について、統一的に評価することが可能なものを用いる。
　エ CHASE へのデータ提出とフィードバックの活用による PDCA サイクルの推進・ケアの向上を図ることを求める。（※３（２）①イ参照）
　オ 看護小規模多機能型居宅介護を同加算の対象とする。</t>
  </si>
  <si>
    <t>104
・
105</t>
  </si>
  <si>
    <t xml:space="preserve">①処遇改善加算の職場環境等要件の見直し
</t>
  </si>
  <si>
    <t>・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t>
  </si>
  <si>
    <t>108</t>
  </si>
  <si>
    <t xml:space="preserve">介護職員等特定処遇改善加算の見直し
</t>
  </si>
  <si>
    <t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t>
  </si>
  <si>
    <t>109</t>
  </si>
  <si>
    <t xml:space="preserve">サービス提供体制強化加算の見直し
</t>
  </si>
  <si>
    <t>110</t>
  </si>
  <si>
    <t>特定事業所加算の見直し</t>
  </si>
  <si>
    <t>・訪問介護の特定事業所加算について、事業所を適切に評価する観点から、訪問介護以外のサービスにおける類似の加算であるサービス提供体制強化加算の見直しも踏まえて、以下の見直しを行う。
　 ・勤続年数が一定期間以上の職員の割合を要件とする新たな区分を設ける。</t>
  </si>
  <si>
    <t>111
・
112</t>
  </si>
  <si>
    <t>・介護付きホームについて、入居者の実態に合った適切な評価を行う観点から、入居継続支援加算について、「たんの吸引等を必要とする者の割合が利用者の 15％以上」の場合の評価に加えて、「５％以上 15％未満」の場合に評価する新たな区分を設ける。</t>
  </si>
  <si>
    <t>113</t>
  </si>
  <si>
    <t>人員配置基準における両立支援への配慮</t>
  </si>
  <si>
    <t>・介護現場において、仕事と育児や介護との両立が可能となる環境整備を進め、職員の離職防止・定着促進を図る観点から、各サービスの人員配置基準や報酬算定について、以下の見直しを行う。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t>
  </si>
  <si>
    <t>114</t>
  </si>
  <si>
    <t>ハラスメント対策の強化</t>
  </si>
  <si>
    <t>・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t>
  </si>
  <si>
    <t>115</t>
  </si>
  <si>
    <t>①見守り機器等を導入した場合の夜勤職員配置加算等の見直し</t>
  </si>
  <si>
    <t>117</t>
  </si>
  <si>
    <t xml:space="preserve">見守り機器を導入した場合の夜間における人員配置基準の緩和
</t>
  </si>
  <si>
    <t>118</t>
  </si>
  <si>
    <t>テクノロジーの活用によるサービスの質の向上や業務効率化の推進</t>
  </si>
  <si>
    <t>119</t>
  </si>
  <si>
    <t>会議や多職種連携における ICT の活用</t>
  </si>
  <si>
    <t>・運営基準や加算の要件等において実施が求められる各種会議等（利用者の居宅を訪問しての実施が求められるものを除く）について、感染防止や多職種連携の促進の観点から、以下の見直しを行う。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t>
  </si>
  <si>
    <t>120</t>
  </si>
  <si>
    <t>・薬剤師による居宅療養管理指導について、診療報酬の例も踏まえて、新たに情報通信機器を用いた服薬指導の評価を創設する。その際、対面と組み合わせて計画的に実施することとし、算定回数は現行の上限の範囲内で柔軟に設定する。</t>
  </si>
  <si>
    <t>121</t>
  </si>
  <si>
    <t>療養通所介護の利用者の状態確認における ICT の活用</t>
  </si>
  <si>
    <t>・療養通所介護において、全ての利用者について看護職員が毎回訪問し通所できる状態か確認することを求めていることについて、長期間状態が安定している利用者がいる現状を踏まえ、人材の有効活用を図る観点から、一定の要件を満たす利用者については ICT を活用して状態確認を行うことを可能とする。</t>
  </si>
  <si>
    <t>122</t>
  </si>
  <si>
    <t>・指定権者（市町村）間の人員配置要件のばらつきをなくすため、利用者へのサービス提供に支障がないことを前提に、小規模多機能型居宅介護の例を参考に、以下について明確化する。
　ア 計画作成責任者（定期巡回・随時対応型訪問介護看護）及び面接相談員（夜間対応型訪問介護）について、管理者との兼務が可能であること。
　イ オペレーター及び随時訪問サービスを行う訪問介護員は、夜間・早朝（18 時～８時）において、必ずしも事業所内にいる必要はないこと。</t>
  </si>
  <si>
    <t>123</t>
  </si>
  <si>
    <t>オペレーターの配置基準等の緩和</t>
  </si>
  <si>
    <t>124</t>
  </si>
  <si>
    <t>認知症グループホームの夜勤職員体制の見直し</t>
  </si>
  <si>
    <t>・１ユニットごとに夜勤１人以上の配置とされている認知症グループホームの夜間・深夜時間帯の職員体制について、１ユニットごとに１人夜勤の原則は維持（３ユニットであれば３人夜勤）した上で、利用者の安全確保や職員の負担にも留意しつつ、人材の有効活用を図る観点から、３ユニットの場合であって、各ユニットが同一階に隣接しており、職員が円滑に利用者の状況把握を行い、速やかな対応が可能な構造で、安全対策（マニュアルの策定、訓練の実施）をとっていることを要件に、例外的に夜勤２人以上の配置に緩和できることとし、事業所が夜勤職員体制を選択することを可能とする。併せて、３ユニット２人夜勤の配置にする場合の報酬を設定する。</t>
  </si>
  <si>
    <t>125</t>
  </si>
  <si>
    <t>管理者交代時の研修の修了猶予措置</t>
  </si>
  <si>
    <t xml:space="preserve">・管理者の要件とされている認知症介護実践者研修及び認知症対応型サービス事業管理者研修の修了について、研修の実施時期が自治体によって他律的に決定されるものであることを踏まえ、計画作成担当者に係る措置と同様に、管理者が交代する場合において、新たな管理者が、市町村からの推薦を受けて都道府県に研修の申し込みを行い、研修を修了することが確実に見込まれる場合は、研修を修了していなくてもよい取扱いとする。
なお、事業者の新規指定時には、管理者は原則どおり研修を修了していることを必要とする。
</t>
  </si>
  <si>
    <t>126</t>
  </si>
  <si>
    <t>介護老人福祉施設等の人員配置基準の見直し</t>
  </si>
  <si>
    <t>127
 -
130</t>
  </si>
  <si>
    <t>看護職員の配置基準の見直し</t>
  </si>
  <si>
    <t xml:space="preserve">・短期入所生活介護における看護職員の配置基準について、看護職員の確保が困難な状況がある中で、人材を有効活用しながら、医療的ケアを行う体制の充実を図る観点から、以下の見直しを行う。
　ア 看護職員の配置が必須ではない単独型及び併設型かつ定員19 人以下の事業所について、看護職員を配置しなかった場合であっても、医療的ケアの必要な利用者への対応の充実を図るため、利用者の状態像に応じて必要がある場合には、看護職員を病院、診療所又は訪問看護ステーション等との密接かつ適切な連携により確保すること（当該連携により、看護職員が必要に応じてサービス提供日ごとに利用者の健康状態の確認を行うこと、当該事業所へ駆けつけることができる体制や適切な指示ができる連絡体制などを確保すること）を求めることとする。
　イ 看護職員の常勤１名以上の配置が求められている併設型かつ定員20 人以上の事業所について、類型・定員により必要とされる医療的ケアに差はないことを踏まえ、人材の有効活用を図る観点から、単独型及び併設型かつ定員19 人以下の事業所と同様の人員配置基準とする。
</t>
  </si>
  <si>
    <t>131</t>
  </si>
  <si>
    <t>管理者の配置基準の緩和</t>
  </si>
  <si>
    <t>・共用型認知症対応型通所介護における管理者の配置基準について、人材の有効活用を図る観点から、人員配置基準等が本体施設・事業所と一体のものとして定められていること等を踏まえ、事業所の管理上支障がない場合は、本体施設・事業所の職務とあわせて、共用型認知症対応型通所介護事業所の他の職務に従事することを可能とする。</t>
  </si>
  <si>
    <t>132</t>
  </si>
  <si>
    <t>外部評価に係る運営推進会議の活用</t>
  </si>
  <si>
    <t>・認知症グループホームにおいて求められている「第三者による外部評価」について、業務効率化の観点から、既存の外部評価（都道府県が指定する外部評価機関によるサービスの評価）は維持した上で、小規模多機能型居宅介護等と同様に、自らその提供するサービスの質の評価（自己評価）を行い、これを市町村や地域包括支援センター等の公正・中立な立場にある第三者が出席する運営推進会議に報告し、評価を受けた上で公表する仕組みを制度的に位置付け、当該運営推進会議と既存の外部評価による評価のいずれかから「第三者による外部評価」を受けることとする。</t>
  </si>
  <si>
    <t>133</t>
  </si>
  <si>
    <t>計画作成担当者の配置基準の緩和</t>
  </si>
  <si>
    <t>・認知症グループホームにおいて、人材の有効活用を図る観点から、介護支援専門員である計画作成担当者の配置について、ユニットごとに１名以上の配置から、事業所ごとに１名以上の配置に緩和する。</t>
  </si>
  <si>
    <t>134</t>
  </si>
  <si>
    <t>利用者への説明・同意等に係る見直し</t>
  </si>
  <si>
    <t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t>
  </si>
  <si>
    <t>136</t>
  </si>
  <si>
    <t>員数の記載や変更届出の明確化</t>
  </si>
  <si>
    <t>・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t>
  </si>
  <si>
    <t>137</t>
  </si>
  <si>
    <t>記録の保存等に係る見直し</t>
  </si>
  <si>
    <t>・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t>
  </si>
  <si>
    <t>138</t>
  </si>
  <si>
    <t>運営規程等の掲示に係る見直し</t>
  </si>
  <si>
    <t>・介護サービス事業者の業務負担軽減や利用者の利便性の向上を図る観点から、運営規程等の重要事項について、事業所の掲示だけでなく、閲覧可能な形でファイル等で備え置くこと等を可能とする。</t>
  </si>
  <si>
    <t>139</t>
  </si>
  <si>
    <t>同一建物減算適用時等の区分支給限度基準額の計算方法の適正化</t>
  </si>
  <si>
    <t>142</t>
  </si>
  <si>
    <t>夜間対応型訪問介護の基本報酬の見直し</t>
  </si>
  <si>
    <t>・定額のオペレーションサービス部分（基本夜間対応型訪問介護費）と出来高の訪問サービス部分（定期巡回サービス費及び随時訪問サービス費）で構成される夜間対応型訪問介護費（Ⅰ）について、月に一度も訪問サービスを受けていない利用者が存在するなどの給付実態を踏まえて、定額オペレーションサービス部分の評価の適正化を行う。</t>
  </si>
  <si>
    <t>143</t>
  </si>
  <si>
    <t>・訪問看護の機能強化を図る観点から、理学療法士等によるサービス提供の状況や他の介護サービス等との役割分担も踏まえて、理学療法士・作業療法士・言語聴覚士が行う訪問看護及び介護予防訪問看護について、評価や提供回数等の見直しを行う。</t>
  </si>
  <si>
    <t>144</t>
  </si>
  <si>
    <t>長期期間利用の介護予防リハビリテーションの適正化</t>
  </si>
  <si>
    <t>・近年の受給者数や利用期間及び利用者のADL 等を踏まえ、適切なサービス提供とする観点から、介護予防サービスにおけるリハビリテーションについて、利用開始から一定期間が経過した後の評価の見直しを行う。</t>
  </si>
  <si>
    <t>145※予防のみ</t>
  </si>
  <si>
    <t>事業所医師が診療しない場合の減算（未実施減算）の強化</t>
  </si>
  <si>
    <t xml:space="preserve">・訪問リハビリテーションについて、リハビリテーション計画の作成にあたって事業所医師が診療せずに「適切な研修の修了等」をした事業所外の医師が診療等した場合に適正化（減算）した単位数で評価を行う診療未実施減算について、事業所の医師の関与を進める観点から、以下の見直しを行う。
　ア 事業所外の医師に求められる「適切な研修の修了等」について、令和３年３月31 日までとされている適用猶予措置期間を３年間延長する。
　イ 未実施減算の単位数の見直しを行う。
</t>
  </si>
  <si>
    <t>146</t>
  </si>
  <si>
    <t>居宅療養管理指導における通院が困難なものの取扱いの明確化</t>
  </si>
  <si>
    <t>・居宅療養管理指導について、在宅の利用者であって通院が困難なものに対して行うサービスであることを踏まえ、適切なサービスの提供を進める観点から、診療報酬の例を参考に、少なくとも独歩で家族・介助者等の助けを借りずに通院ができる者などは、通院は容易であると考えられるため、これらの者については算定できないことを明確化する。</t>
  </si>
  <si>
    <t>147</t>
  </si>
  <si>
    <t>居宅療養管理指導の居住場所に応じた評価の見直し</t>
  </si>
  <si>
    <t xml:space="preserve">・居宅療養管理指導について、サービス提供の状況や移動時間、滞在時間等の効率性を勘案し、より実態を踏まえた評価とする観点から、単一建物居住者の人数に応じた評価について見直しを行う。
</t>
  </si>
  <si>
    <t>148</t>
  </si>
  <si>
    <t>介護療養型医療施設の基本報酬の見直し</t>
  </si>
  <si>
    <t>・介護療養型医療施設（老人性認知症疾患療養病棟を除く）について、令和５年度末の廃止期限までに介護医療院への移行等を進める観点から、令和２年度診療報酬改定における医療療養病床に係る評価の見直しも踏まえ、基本報酬の見直しを行う。</t>
  </si>
  <si>
    <t>149</t>
  </si>
  <si>
    <t>・算定期限が令和３年３月31 日までとされている介護医療院の移行定着支援加算について、介護医療院の開設状況を踏まえて、廃止する。</t>
  </si>
  <si>
    <t>150</t>
  </si>
  <si>
    <t>介護職員処遇改善加算（Ⅳ）及び（Ⅴ）の廃止</t>
  </si>
  <si>
    <t>・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t>
  </si>
  <si>
    <t>151</t>
  </si>
  <si>
    <t>生活援助の訪問回数の多い利用者等のケアプランの検証</t>
  </si>
  <si>
    <t xml:space="preserve">・平成30 年度介護報酬改定において導入された生活援助の訪問回数が多い利用者のケアプランの検証の仕組みについて、実施の状況や効果を踏まえて、ケアマネジャーや市町村の事務負担にも配慮して、届出のあったケアプランの検証の仕方や届出頻度について、見直しを行う。具体的には、検証の仕方について、地域ケア会議のみならず、行政職員やリハビリテーション専門職を派遣する形で行うサービス担当者会議等での対応を可能とするとともに、届出頻度について、検証したケアプランの次回の届出は１年後とする。
また、より利用者の意向や状態像に合った訪問介護の提供につなげることのできるケアプランの作成に資するよう、検証方法として効率的で訪問介護サービスの利用制限にはつながらない仕組みが求められていることを踏まえ、区分支給限度基準額の利用割合が高く、かつ、訪問介護が利用サービスの大部分を占める等のケアプランを作成する居宅介護支援事業者を事業所単位で抽出するなどの点検・検証の仕組みを導入する。効率的な点検・検証の仕組みの周知期間の確保等のため、10 月から施行する。
</t>
  </si>
  <si>
    <t>152</t>
  </si>
  <si>
    <t>サービス付き高齢者向け住宅等における適正なサービス提供の確保</t>
  </si>
  <si>
    <t xml:space="preserve">・サービス付き高齢者向け住宅等における適正なサービス提供を確保する観点から、以下の対応を行う。
　ア 訪問系サービス（定期巡回・随時対応型訪問介護看護を除く）、通所系サービス（地域密着型通所介護、認知症対応型通所介護を除く）及び福祉用具貸与について、事業所と同一の建物に居住する利用者に対してサービス提供を行う場合には、当該建物に居住する利用者以外に対してもサービス提供を行うよう努めることとする。また、事業所を市町村等が指定する際に、例えば、当該事業所の利用者のうち一定割合以上を当該事業所に併設する集合住宅以外の利用者とするよう努める、あるいはしなければならない等の条件を付することは差し支えないことを明確化する。
　イ 同一のサービス付き高齢者向け住宅等に居住する者のケアプランについて、区分支給限度基準額の利用割合が高い者が多い場合に、併設事業所の特定を行いつつ、当該ケアプランを作成する居宅介護支援事業者を事業所単位で抽出するなどの点検・検証を行うとともに、サービス付き高齢者向け住宅等における家賃の確認や利用者のケアプランの確認を行うことなどを通じて、介護保険サービスが入居者の自立支援等につながっているかの観点も考慮しながら、指導監督権限を持つ自治体による更なる指導の徹底を図る。居宅介護支援事業所を事業所単位で抽出するなどの点検・検証については、効率的な点検・検証の仕組みの周知期間の確保等のため、10 月から施行する。
</t>
  </si>
  <si>
    <t>153</t>
  </si>
  <si>
    <t>療養通所介護の報酬体系の見直し</t>
  </si>
  <si>
    <t>・療養通所介護について、医療と介護の両方のニーズを持つ中重度の要介護者の状態やニーズに合わせた柔軟なサービス提供を図る観点から、日単位の報酬体系から、月単位の包括報酬とする見直しを行う。単位数は、個別送迎体制強化加算及び入浴介助体制強化加算に係る評価を含めた上で、平均的な利用時間、利用回数等を踏まえて設定する。また、利用者負担にも配慮し、サービス提供量が過少である場合は減算することとする。</t>
  </si>
  <si>
    <t>155</t>
  </si>
  <si>
    <t>居宅介護支援における（看護）小規模多機能型居宅介護事業所連携加算の廃止</t>
  </si>
  <si>
    <t xml:space="preserve">・（看護）小規模多機能型居宅介護事業所連携加算について、算定実績を踏まえて、廃止する。
※ 3（１）②リハビリテーションマネジメント加算の見直し、⑨通所介護における個別機能訓練加算の見直し、⑭施設系サービスにおける口腔衛生管理の強化、⑮施設系サービスにおける栄養マネジメントの充実、5（１）⑨介護医療院の移行定着支援加算の廃止、⑩介護職員処遇改善加算（Ⅳ）及び（Ⅴ）の廃止も参照。
</t>
  </si>
  <si>
    <t>156</t>
  </si>
  <si>
    <t>介護保険施設におけるリスクマネジメントの強化</t>
  </si>
  <si>
    <t xml:space="preserve">・介護保険施設における事故発生の防止と発生時の適切な対応を推進する観点から、以下の対応を行う。
　ア 市町村によって事故報告の基準が様々であることを踏まえ、将来的な事故報告の標準化による情報蓄積と有効活用等の検討に資する観点から、国において報告様式を作成し周知する。
　イ 安全対策を恒常的なものとする観点から、施設系サービスの事業者を対象に、事故発生の防止のための安全対策の担当者を定めておくことを義務づける。その際、６月の経過措置期間を設けることとする。
　ウ 運営基準における事故発生の防止又はその再発防止のための措置（指針の作成、安全対策委員会の設置・開催、従業員研修の実施、安全対策の担当者の設置（上記イ））が講じられていない場合は、基本報酬を減算する。その際、６月の経過措置期間を設けることとする。
　エ 安全対策をより一層強化する観点から、安全対策部門を設置するとともに、外部の安全対策に係る研修を受講した安全対策の担当者を配置し、組織的に安全対策を実施する体制が整備されていることを評価する新たな加算を設ける。
</t>
  </si>
  <si>
    <t>158</t>
  </si>
  <si>
    <t>高齢者虐待防止の推進</t>
  </si>
  <si>
    <t>159</t>
  </si>
  <si>
    <t>基準費用額の見直し</t>
  </si>
  <si>
    <t>・介護保険施設における食費の基準費用額について、令和２年度介護事業経営実態調査結果から算出した介護保険施設の食費の平均的な費用の額との差の状況を踏まえ、利用者負担への影響も勘案しつつ、必要な対応を行う。</t>
  </si>
  <si>
    <t>160</t>
  </si>
  <si>
    <t>161
・
162</t>
  </si>
  <si>
    <t>（地域密着型）</t>
    <rPh sb="1" eb="3">
      <t>チイキ</t>
    </rPh>
    <rPh sb="3" eb="6">
      <t>ミッチャクガタ</t>
    </rPh>
    <phoneticPr fontId="2"/>
  </si>
  <si>
    <t>短期入所系</t>
    <rPh sb="0" eb="2">
      <t>タンキ</t>
    </rPh>
    <rPh sb="2" eb="4">
      <t>ニュウショ</t>
    </rPh>
    <rPh sb="4" eb="5">
      <t>ケイ</t>
    </rPh>
    <phoneticPr fontId="2"/>
  </si>
  <si>
    <t>多機能系</t>
    <rPh sb="0" eb="3">
      <t>タキノウ</t>
    </rPh>
    <rPh sb="3" eb="4">
      <t>ケイ</t>
    </rPh>
    <phoneticPr fontId="2"/>
  </si>
  <si>
    <t>居住系</t>
    <rPh sb="0" eb="2">
      <t>キョジュウ</t>
    </rPh>
    <rPh sb="2" eb="3">
      <t>ケイ</t>
    </rPh>
    <phoneticPr fontId="2"/>
  </si>
  <si>
    <t>通所系</t>
    <rPh sb="0" eb="2">
      <t>ツウショ</t>
    </rPh>
    <rPh sb="2" eb="3">
      <t>ケイ</t>
    </rPh>
    <phoneticPr fontId="2"/>
  </si>
  <si>
    <t>訪問系</t>
    <rPh sb="0" eb="2">
      <t>ホウモン</t>
    </rPh>
    <rPh sb="2" eb="3">
      <t>ケイ</t>
    </rPh>
    <phoneticPr fontId="2"/>
  </si>
  <si>
    <t>施設系</t>
    <rPh sb="0" eb="2">
      <t>シセツ</t>
    </rPh>
    <rPh sb="2" eb="3">
      <t>ケイ</t>
    </rPh>
    <phoneticPr fontId="2"/>
  </si>
  <si>
    <t>福祉用具</t>
    <rPh sb="0" eb="2">
      <t>フクシ</t>
    </rPh>
    <rPh sb="2" eb="4">
      <t>ヨウグ</t>
    </rPh>
    <phoneticPr fontId="2"/>
  </si>
  <si>
    <t xml:space="preserve">令和３年度介護報酬改定　サービス別の改定事項【福祉用具，居宅介護支援サービス】 </t>
    <rPh sb="0" eb="2">
      <t>レイワ</t>
    </rPh>
    <rPh sb="20" eb="22">
      <t>ジコウ</t>
    </rPh>
    <rPh sb="23" eb="25">
      <t>フクシ</t>
    </rPh>
    <rPh sb="25" eb="27">
      <t>ヨウグ</t>
    </rPh>
    <rPh sb="28" eb="30">
      <t>キョタク</t>
    </rPh>
    <rPh sb="30" eb="32">
      <t>カイゴ</t>
    </rPh>
    <rPh sb="32" eb="34">
      <t>シエン</t>
    </rPh>
    <phoneticPr fontId="2"/>
  </si>
  <si>
    <t xml:space="preserve">令和３年度介護報酬改定　サービス別の改定事項【施設系サービス】 </t>
    <rPh sb="0" eb="2">
      <t>レイワ</t>
    </rPh>
    <rPh sb="20" eb="22">
      <t>ジコウ</t>
    </rPh>
    <rPh sb="23" eb="25">
      <t>シセツ</t>
    </rPh>
    <rPh sb="25" eb="26">
      <t>ケイ</t>
    </rPh>
    <phoneticPr fontId="2"/>
  </si>
  <si>
    <t xml:space="preserve">令和３年度介護報酬改定　サービス別の改定事項【短期入所系，多機能系，居住系サービス】 </t>
    <rPh sb="0" eb="2">
      <t>レイワ</t>
    </rPh>
    <rPh sb="20" eb="22">
      <t>ジコウ</t>
    </rPh>
    <rPh sb="23" eb="25">
      <t>タンキ</t>
    </rPh>
    <rPh sb="25" eb="27">
      <t>ニュウショ</t>
    </rPh>
    <rPh sb="27" eb="28">
      <t>ケイ</t>
    </rPh>
    <rPh sb="29" eb="32">
      <t>タキノウ</t>
    </rPh>
    <rPh sb="32" eb="33">
      <t>ケイ</t>
    </rPh>
    <rPh sb="34" eb="36">
      <t>キョジュウ</t>
    </rPh>
    <rPh sb="36" eb="37">
      <t>ケイ</t>
    </rPh>
    <phoneticPr fontId="2"/>
  </si>
  <si>
    <t xml:space="preserve">令和３年度介護報酬改定　サービス別の改定事項【通所系サービス】 </t>
    <rPh sb="0" eb="2">
      <t>レイワ</t>
    </rPh>
    <rPh sb="20" eb="22">
      <t>ジコウ</t>
    </rPh>
    <rPh sb="23" eb="25">
      <t>ツウショ</t>
    </rPh>
    <rPh sb="25" eb="26">
      <t>ケイ</t>
    </rPh>
    <phoneticPr fontId="2"/>
  </si>
  <si>
    <t xml:space="preserve">令和３年度介護報酬改定　サービス別の改定事項【全サービス】 </t>
    <rPh sb="0" eb="2">
      <t>レイワ</t>
    </rPh>
    <rPh sb="20" eb="22">
      <t>ジコウ</t>
    </rPh>
    <rPh sb="23" eb="24">
      <t>ゼン</t>
    </rPh>
    <phoneticPr fontId="2"/>
  </si>
  <si>
    <t>基本方針・指定基準等</t>
    <rPh sb="0" eb="2">
      <t>キホン</t>
    </rPh>
    <rPh sb="2" eb="4">
      <t>ホウシン</t>
    </rPh>
    <rPh sb="5" eb="7">
      <t>シテイ</t>
    </rPh>
    <rPh sb="7" eb="9">
      <t>キジュン</t>
    </rPh>
    <rPh sb="9" eb="10">
      <t>トウ</t>
    </rPh>
    <phoneticPr fontId="2"/>
  </si>
  <si>
    <t>運営基準の見直し</t>
    <rPh sb="0" eb="2">
      <t>ウンエイ</t>
    </rPh>
    <rPh sb="2" eb="4">
      <t>キジュン</t>
    </rPh>
    <rPh sb="5" eb="7">
      <t>ミナオ</t>
    </rPh>
    <phoneticPr fontId="2"/>
  </si>
  <si>
    <t>介護報酬の見直し</t>
    <rPh sb="0" eb="2">
      <t>カイゴ</t>
    </rPh>
    <rPh sb="2" eb="4">
      <t>ホウシュウ</t>
    </rPh>
    <rPh sb="5" eb="7">
      <t>ミナオ</t>
    </rPh>
    <phoneticPr fontId="2"/>
  </si>
  <si>
    <t>人員基準・設備基準</t>
    <rPh sb="0" eb="2">
      <t>ジンイン</t>
    </rPh>
    <rPh sb="2" eb="4">
      <t>キジュン</t>
    </rPh>
    <rPh sb="5" eb="7">
      <t>セツビ</t>
    </rPh>
    <rPh sb="7" eb="9">
      <t>キジュン</t>
    </rPh>
    <phoneticPr fontId="2"/>
  </si>
  <si>
    <t>新</t>
    <rPh sb="0" eb="1">
      <t>シン</t>
    </rPh>
    <phoneticPr fontId="2"/>
  </si>
  <si>
    <t>・通所介護等の報酬について、感染症や災害の影響により利用者が減少した場合に、状況に即した安定的なサービス提供を可能とする観点から、以下の見直しを行う。
　ア より小さい規模区分がある大規模型について、事業所規模別の報酬区分の決定にあたり、前年度の平均延べ利用者数ではなく、感染症や災害の影響により延べ利用者数の減が生じた月の実績を基礎とすることができることとする。
　イ 延べ利用者数の減が生じた月の実績が前年度の平均延べ利用者数から５％以上減少している場合、3カ月間（利用者減に対応するための経営改善に時間を要するその他の特別の事情があると認められる場合は一回の延長を認める）、基本報酬の３％の加算を行う。（加算分は、区分支給限度基準額の算定に含めないこととする。）
　現下の新型コロナウイルス感染症の影響による前年度の平均延べ利用者数等から５％以上の利用者減に対する適用にあたっては、年度当初から即時的に対応を行う。</t>
    <rPh sb="232" eb="233">
      <t>ゲツ</t>
    </rPh>
    <rPh sb="235" eb="238">
      <t>リヨウシャ</t>
    </rPh>
    <rPh sb="238" eb="239">
      <t>ゲン</t>
    </rPh>
    <rPh sb="240" eb="242">
      <t>タイオウ</t>
    </rPh>
    <rPh sb="247" eb="249">
      <t>ケイエイ</t>
    </rPh>
    <rPh sb="249" eb="251">
      <t>カイゼン</t>
    </rPh>
    <rPh sb="252" eb="254">
      <t>ジカン</t>
    </rPh>
    <rPh sb="255" eb="256">
      <t>ヨウ</t>
    </rPh>
    <rPh sb="260" eb="261">
      <t>タ</t>
    </rPh>
    <rPh sb="262" eb="264">
      <t>トクベツ</t>
    </rPh>
    <rPh sb="265" eb="267">
      <t>ジジョウ</t>
    </rPh>
    <rPh sb="271" eb="272">
      <t>ミト</t>
    </rPh>
    <rPh sb="276" eb="278">
      <t>バアイ</t>
    </rPh>
    <rPh sb="279" eb="281">
      <t>１カイ</t>
    </rPh>
    <rPh sb="282" eb="284">
      <t>エンチョウ</t>
    </rPh>
    <rPh sb="285" eb="286">
      <t>ミト</t>
    </rPh>
    <rPh sb="290" eb="292">
      <t>キホン</t>
    </rPh>
    <rPh sb="292" eb="294">
      <t>ホウシュウ</t>
    </rPh>
    <rPh sb="298" eb="300">
      <t>カサン</t>
    </rPh>
    <rPh sb="301" eb="302">
      <t>オコナ</t>
    </rPh>
    <rPh sb="357" eb="360">
      <t>ゼンネンド</t>
    </rPh>
    <rPh sb="361" eb="363">
      <t>ヘイキン</t>
    </rPh>
    <rPh sb="363" eb="364">
      <t>ノ</t>
    </rPh>
    <rPh sb="365" eb="367">
      <t>リヨウ</t>
    </rPh>
    <rPh sb="367" eb="368">
      <t>シャ</t>
    </rPh>
    <rPh sb="368" eb="369">
      <t>スウ</t>
    </rPh>
    <rPh sb="369" eb="370">
      <t>トウ</t>
    </rPh>
    <phoneticPr fontId="2"/>
  </si>
  <si>
    <t>・認知症専門ケア加算等について、各介護サービスにおける認知症対応力を向上させていく観点から、以下の見直しを行う。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１）を修了した者の配置について、認知症ケアに関する専門性の高い看護師（※２）を、加算の配置要件の対象に加える。
　なお、上記の専門研修については、質を確保しつつ、ｅラーニングの活用等により受講しやすい環境整備を行う。
　※１　認知症ケアに関する専門研修
　　認知症専門ケア加算（Ⅰ）：認知症介護実践リーダー研修
　　認知症専門ケア加算（Ⅱ）：認知症介護指導者養成研修
　　認知症加算：認知症介護指導者養成研修、認知症介護実践リーダー研修、認知症介護実践者研修
　※２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t>
    <rPh sb="319" eb="322">
      <t>ニンチショウ</t>
    </rPh>
    <rPh sb="325" eb="326">
      <t>カン</t>
    </rPh>
    <rPh sb="328" eb="330">
      <t>センモン</t>
    </rPh>
    <rPh sb="330" eb="332">
      <t>ケンシュウ</t>
    </rPh>
    <rPh sb="440" eb="443">
      <t>ニンチショウ</t>
    </rPh>
    <rPh sb="446" eb="447">
      <t>カン</t>
    </rPh>
    <rPh sb="449" eb="452">
      <t>センモンセイ</t>
    </rPh>
    <rPh sb="453" eb="454">
      <t>タカ</t>
    </rPh>
    <rPh sb="455" eb="458">
      <t>カンゴシ</t>
    </rPh>
    <rPh sb="462" eb="464">
      <t>ニホン</t>
    </rPh>
    <rPh sb="464" eb="466">
      <t>カンゴ</t>
    </rPh>
    <rPh sb="466" eb="468">
      <t>キョウカイ</t>
    </rPh>
    <rPh sb="468" eb="470">
      <t>ニンテイ</t>
    </rPh>
    <rPh sb="470" eb="473">
      <t>カンゴシ</t>
    </rPh>
    <rPh sb="473" eb="475">
      <t>キョウイク</t>
    </rPh>
    <rPh sb="475" eb="477">
      <t>カテイ</t>
    </rPh>
    <rPh sb="478" eb="481">
      <t>ニンチショウ</t>
    </rPh>
    <rPh sb="481" eb="483">
      <t>カンゴ</t>
    </rPh>
    <rPh sb="485" eb="487">
      <t>ケンシュウ</t>
    </rPh>
    <rPh sb="491" eb="493">
      <t>ニホン</t>
    </rPh>
    <rPh sb="493" eb="495">
      <t>カンゴ</t>
    </rPh>
    <rPh sb="495" eb="497">
      <t>キョウカイ</t>
    </rPh>
    <rPh sb="498" eb="500">
      <t>ニンテイ</t>
    </rPh>
    <rPh sb="504" eb="506">
      <t>カンゴ</t>
    </rPh>
    <rPh sb="506" eb="507">
      <t>ケイ</t>
    </rPh>
    <rPh sb="507" eb="510">
      <t>ダイガクイン</t>
    </rPh>
    <rPh sb="512" eb="514">
      <t>ロウジン</t>
    </rPh>
    <rPh sb="514" eb="516">
      <t>カンゴ</t>
    </rPh>
    <rPh sb="517" eb="518">
      <t>オヨ</t>
    </rPh>
    <rPh sb="520" eb="522">
      <t>セイシン</t>
    </rPh>
    <rPh sb="522" eb="524">
      <t>カンゴ</t>
    </rPh>
    <rPh sb="526" eb="528">
      <t>センモン</t>
    </rPh>
    <rPh sb="528" eb="531">
      <t>カンゴシ</t>
    </rPh>
    <rPh sb="531" eb="533">
      <t>キョウイク</t>
    </rPh>
    <rPh sb="533" eb="535">
      <t>カテイ</t>
    </rPh>
    <rPh sb="539" eb="541">
      <t>ニホン</t>
    </rPh>
    <rPh sb="541" eb="544">
      <t>セイシンカ</t>
    </rPh>
    <rPh sb="544" eb="546">
      <t>カンゴ</t>
    </rPh>
    <rPh sb="546" eb="548">
      <t>キョウカイ</t>
    </rPh>
    <rPh sb="549" eb="551">
      <t>ニンテイ</t>
    </rPh>
    <rPh sb="556" eb="558">
      <t>セイシン</t>
    </rPh>
    <rPh sb="558" eb="559">
      <t>カ</t>
    </rPh>
    <rPh sb="559" eb="561">
      <t>ニンテイ</t>
    </rPh>
    <rPh sb="561" eb="564">
      <t>カンゴシ</t>
    </rPh>
    <phoneticPr fontId="2"/>
  </si>
  <si>
    <t>認知症専門ケア加算Ⅰ
認知症専門ケア加算Ⅱ</t>
    <rPh sb="0" eb="3">
      <t>ニンチショウ</t>
    </rPh>
    <rPh sb="3" eb="5">
      <t>センモン</t>
    </rPh>
    <rPh sb="7" eb="9">
      <t>カサン</t>
    </rPh>
    <rPh sb="11" eb="14">
      <t>ニンチショウ</t>
    </rPh>
    <rPh sb="14" eb="16">
      <t>センモン</t>
    </rPh>
    <rPh sb="18" eb="20">
      <t>カサン</t>
    </rPh>
    <phoneticPr fontId="2"/>
  </si>
  <si>
    <t>・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t>
    <rPh sb="56" eb="58">
      <t>キョタク</t>
    </rPh>
    <rPh sb="58" eb="60">
      <t>リョウヨウ</t>
    </rPh>
    <rPh sb="60" eb="62">
      <t>カンリ</t>
    </rPh>
    <rPh sb="62" eb="64">
      <t>シドウ</t>
    </rPh>
    <rPh sb="65" eb="66">
      <t>ノゾ</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</si>
  <si>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</si>
  <si>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在宅の認知症高齢者の緊急時の宿泊ニーズに対応できる環境づくりを一層推進する観点から、多機能系サービスについて、施設系サービス等と同様に、認知症行動・心理症状緊急対応加算を新たに創設する。
・ 医師が，認知症の行動・心理症状が認められるため，在宅での生活が困難であり，緊急に短期利用居宅介護を利用することが適当であると判断した者に対しサービスを行った場合。利用を開始した日から起算して７日間を限度として算定。</t>
    <rPh sb="97" eb="99">
      <t>イシ</t>
    </rPh>
    <rPh sb="101" eb="104">
      <t>ニンチショウ</t>
    </rPh>
    <rPh sb="105" eb="107">
      <t>コウドウ</t>
    </rPh>
    <rPh sb="108" eb="110">
      <t>シンリ</t>
    </rPh>
    <rPh sb="110" eb="112">
      <t>ショウジョウ</t>
    </rPh>
    <rPh sb="113" eb="114">
      <t>ミト</t>
    </rPh>
    <rPh sb="121" eb="123">
      <t>ザイタク</t>
    </rPh>
    <rPh sb="125" eb="127">
      <t>セイカツ</t>
    </rPh>
    <rPh sb="128" eb="130">
      <t>コンナン</t>
    </rPh>
    <rPh sb="134" eb="136">
      <t>キンキュウ</t>
    </rPh>
    <rPh sb="137" eb="139">
      <t>タンキ</t>
    </rPh>
    <rPh sb="139" eb="141">
      <t>リヨウ</t>
    </rPh>
    <rPh sb="141" eb="143">
      <t>キョタク</t>
    </rPh>
    <rPh sb="143" eb="145">
      <t>カイゴ</t>
    </rPh>
    <rPh sb="146" eb="148">
      <t>リヨウ</t>
    </rPh>
    <rPh sb="153" eb="155">
      <t>テキトウ</t>
    </rPh>
    <rPh sb="159" eb="161">
      <t>ハンダン</t>
    </rPh>
    <rPh sb="163" eb="164">
      <t>モノ</t>
    </rPh>
    <rPh sb="165" eb="166">
      <t>タイ</t>
    </rPh>
    <rPh sb="172" eb="173">
      <t>オコナ</t>
    </rPh>
    <rPh sb="175" eb="177">
      <t>バアイ</t>
    </rPh>
    <rPh sb="178" eb="180">
      <t>リヨウ</t>
    </rPh>
    <rPh sb="181" eb="183">
      <t>カイシ</t>
    </rPh>
    <rPh sb="185" eb="186">
      <t>ヒ</t>
    </rPh>
    <rPh sb="188" eb="190">
      <t>キサン</t>
    </rPh>
    <rPh sb="193" eb="195">
      <t>ニチカン</t>
    </rPh>
    <rPh sb="196" eb="198">
      <t>ゲンド</t>
    </rPh>
    <rPh sb="201" eb="203">
      <t>サンテイ</t>
    </rPh>
    <phoneticPr fontId="2"/>
  </si>
  <si>
    <t>・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者について、認知症基礎研修を受講させるために必要な措置を講じることを義務づける。その際、３年の経過措置期間を設けることとするとともに，新入職員の受講についても１年の猶予期間を設けることとする。なお、認知症基礎研修については、質を確保しつつ、e ラーニングの活用等により受講しやすい環境整備を行う。</t>
    <phoneticPr fontId="2"/>
  </si>
  <si>
    <t>看取り介護加算Ⅰ
看取り介護加算Ⅱ</t>
    <rPh sb="0" eb="2">
      <t>ミト</t>
    </rPh>
    <rPh sb="3" eb="5">
      <t>カイゴ</t>
    </rPh>
    <rPh sb="5" eb="7">
      <t>カサン</t>
    </rPh>
    <rPh sb="9" eb="11">
      <t>ミト</t>
    </rPh>
    <rPh sb="12" eb="14">
      <t>カイゴ</t>
    </rPh>
    <rPh sb="14" eb="16">
      <t>カサン</t>
    </rPh>
    <phoneticPr fontId="2"/>
  </si>
  <si>
    <t>・看取り期における本人・家族との十分な話し合いや他の関係者との連携を一層充実させる観点から、訪問看護等のターミナルケア加算における対応と同様に、基本報酬（介護医療院、介護療養型医療施設、短期入所療養介護（介護老人保健施設によるものを除く））や看取りに係る加算の算定要件において、「人生の最終段階における医療・ケアの決定プロセスに関するガイドライン」等の内容に沿った取組を行うことを求める。
・ 施設系サービスについて、サービスの提供にあたり、本人の意思を尊重した医療・ケアの方針決定に対する支援に努めることを求める。</t>
    <rPh sb="214" eb="216">
      <t>テイキョウ</t>
    </rPh>
    <rPh sb="254" eb="255">
      <t>モト</t>
    </rPh>
    <phoneticPr fontId="2"/>
  </si>
  <si>
    <t>・介護老人保健施設における中重度者や看取りへの対応の充実を図る観点から、以下の見直しを行う。
　ア ターミナルケア加算について、以下の見直しを行う。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ⅱ 要件における看取りに関する協議等の参加者として、支援相談員を明記する。
　　ⅲ 算定日数期間を超えて看取りに係るケアを行っている実態があることを踏まえ、現行の死亡日以前 30 日前からの算定に加えて、それ以前の一定期間の対応について、新たに評価する区分を設ける。
　イ 施設サービス計画の作成にあたり、本人の意思を尊重した医療・ケアの方針決定に対する支援に努めること。</t>
    <phoneticPr fontId="2"/>
  </si>
  <si>
    <t>・特別養護老人ホームにおける中重度者や看取りへの対応の充実を図る観点から、以下の見直しを行う。
　ア 看取り介護加算について、以下の見直しを行う。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ⅱ 要件における看取りに関する協議等の参加者として、生活相談員を明記する。
　　ⅲ 算定日数期間を超えて看取りに係るケアを行っている実態があることを踏まえ、現行の死亡日以前 30 日前からの算定に加えて、それ以前の一定期間の対応についても新たに評価する区分を設ける。
　イ 施設サービス計画の作成にあたり、本人の意思を尊重した医療・ケアの方針決定に対する支援に努めること。</t>
    <phoneticPr fontId="2"/>
  </si>
  <si>
    <t>・介護医療院及び介護療養型医療施設における看取り期における本人・家族との十分な話し合いや他の関係者との連携を一層充実させる観点から、以下の見直しを行う。
　ア 基本報酬の算定要件において、「人生の最終段階における医療・ケアの決定プロセスに関するガイドライン」等の内容に沿った取組を行うこと。
　イ 施設サービス計画の作成にあたり、本人の意思を尊重した医療・ケアの方針決定に対する支援に努めること。</t>
    <rPh sb="149" eb="151">
      <t>シセツ</t>
    </rPh>
    <rPh sb="155" eb="157">
      <t>ケイカク</t>
    </rPh>
    <rPh sb="158" eb="160">
      <t>サクセイ</t>
    </rPh>
    <phoneticPr fontId="2"/>
  </si>
  <si>
    <t>ターミナルケア加算</t>
    <rPh sb="7" eb="9">
      <t>カサン</t>
    </rPh>
    <phoneticPr fontId="2"/>
  </si>
  <si>
    <t>・認知症グループホームにおける中重度者や看取りへの対応の充実を図る観点から、看取り介護加算について、以下の見直しを行う。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イ 算定日数期間を超えて看取りに係るケアを行っている実態があることを踏まえ、現行の死亡日以前 30 日前からの算定に加えて、それ以前の一定期間の対応について、新たに評価する区分を設ける。</t>
    <phoneticPr fontId="2"/>
  </si>
  <si>
    <t>看取り介護加算</t>
    <rPh sb="0" eb="2">
      <t>ミト</t>
    </rPh>
    <rPh sb="3" eb="5">
      <t>カイゴ</t>
    </rPh>
    <rPh sb="5" eb="7">
      <t>カサン</t>
    </rPh>
    <phoneticPr fontId="2"/>
  </si>
  <si>
    <t>・看取り期における対応の充実と適切な評価を図る観点から、看取り期には頻回の訪問介護が必要とされるとともに、柔軟な対応が求められることを踏まえ、看取り期の利用者に訪問介護を提供する場合に、訪問介護に係る２時間ルール（前回提供した訪問介護からおおむね２時間未満の間隔で訪問介護が行われた場合には、２回分の介護報酬を算定するのではなく、それぞれのサービス提供に係る所要時間を合算して報酬を算定すること）の運用を弾力化し、２時間未満の間隔で訪問介護が行われた場合に、所要時間を合算せずにそれぞれの所定単位数の算定を可能とする。
（対象：医師が一般に認められている医学的知見に基づき回復の見込みがないと診断した者に訪問介護を提供する場合）</t>
    <rPh sb="199" eb="201">
      <t>ウンヨウ</t>
    </rPh>
    <rPh sb="261" eb="263">
      <t>タイショウ</t>
    </rPh>
    <rPh sb="264" eb="266">
      <t>イシ</t>
    </rPh>
    <rPh sb="267" eb="269">
      <t>イッパン</t>
    </rPh>
    <rPh sb="270" eb="271">
      <t>ミト</t>
    </rPh>
    <rPh sb="277" eb="280">
      <t>イガクテキ</t>
    </rPh>
    <rPh sb="280" eb="282">
      <t>チケン</t>
    </rPh>
    <rPh sb="283" eb="284">
      <t>モト</t>
    </rPh>
    <rPh sb="286" eb="288">
      <t>カイフク</t>
    </rPh>
    <rPh sb="289" eb="291">
      <t>ミコ</t>
    </rPh>
    <rPh sb="296" eb="298">
      <t>シンダン</t>
    </rPh>
    <rPh sb="300" eb="301">
      <t>モノ</t>
    </rPh>
    <rPh sb="302" eb="304">
      <t>ホウモン</t>
    </rPh>
    <rPh sb="304" eb="306">
      <t>カイゴ</t>
    </rPh>
    <rPh sb="307" eb="309">
      <t>テイキョウ</t>
    </rPh>
    <rPh sb="311" eb="313">
      <t>バアイ</t>
    </rPh>
    <phoneticPr fontId="2"/>
  </si>
  <si>
    <t>・居宅療養管理指導について、基本方針を踏まえ、利用者がその有する能力に応じ自立した日常生活を営むことができるよう、より適切なサービスを提供していく観点から、近年、「かかりつけ医等が患者の社会生活面の課題にも目を向け、地域社会における様々な支援へとつなげる取組」を進める動きがあることも踏まえ、また多職種間での情報共有促進の観点から、見直しを行う。
　ア 医師・歯科医師が居宅療養管理指導を行う際には、利用者の社会生活面の課題にも目を向け、地域における多様な社会資源につながるよう留意し、必要に応じて、指導、助言等を行う。
　イ 薬剤師・歯科衛生士・管理栄養士が居宅療養管理指導を行う際には、医師・歯科医師の指導、助言等につながる情報の把握に努め，必要な情報を医師、歯科医師に提供する。
　ウ 多職種間での情報共有促進の観点から、薬剤師は、療養上適切な居宅サービスが提供されるために必要があると認める場合や、居宅介護支援事業者等から求めがあった場合は、居宅サービス計画の作成、居宅サービスの提供等に必要な情報提供又は助言を行う。</t>
    <rPh sb="148" eb="149">
      <t>タ</t>
    </rPh>
    <rPh sb="149" eb="151">
      <t>ショクシュ</t>
    </rPh>
    <rPh sb="151" eb="152">
      <t>カン</t>
    </rPh>
    <rPh sb="154" eb="156">
      <t>ジョウホウ</t>
    </rPh>
    <rPh sb="156" eb="158">
      <t>キョウユウ</t>
    </rPh>
    <rPh sb="158" eb="160">
      <t>ソクシン</t>
    </rPh>
    <rPh sb="161" eb="163">
      <t>カンテン</t>
    </rPh>
    <rPh sb="200" eb="203">
      <t>リヨウシャ</t>
    </rPh>
    <rPh sb="225" eb="227">
      <t>タヨウ</t>
    </rPh>
    <rPh sb="228" eb="230">
      <t>シャカイ</t>
    </rPh>
    <rPh sb="230" eb="232">
      <t>シゲン</t>
    </rPh>
    <rPh sb="250" eb="252">
      <t>シドウ</t>
    </rPh>
    <rPh sb="253" eb="255">
      <t>ジョゲン</t>
    </rPh>
    <rPh sb="255" eb="256">
      <t>トウ</t>
    </rPh>
    <rPh sb="257" eb="258">
      <t>オコナ</t>
    </rPh>
    <rPh sb="303" eb="305">
      <t>シドウ</t>
    </rPh>
    <rPh sb="306" eb="308">
      <t>ジョゲン</t>
    </rPh>
    <rPh sb="308" eb="309">
      <t>トウ</t>
    </rPh>
    <rPh sb="314" eb="316">
      <t>ジョウホウ</t>
    </rPh>
    <rPh sb="317" eb="319">
      <t>ハアク</t>
    </rPh>
    <rPh sb="320" eb="321">
      <t>ツト</t>
    </rPh>
    <rPh sb="329" eb="331">
      <t>イシ</t>
    </rPh>
    <rPh sb="332" eb="334">
      <t>シカ</t>
    </rPh>
    <rPh sb="334" eb="336">
      <t>イシ</t>
    </rPh>
    <rPh sb="369" eb="371">
      <t>リョウヨウ</t>
    </rPh>
    <rPh sb="371" eb="372">
      <t>ジョウ</t>
    </rPh>
    <rPh sb="372" eb="374">
      <t>テキセツ</t>
    </rPh>
    <rPh sb="375" eb="377">
      <t>キョタク</t>
    </rPh>
    <rPh sb="382" eb="384">
      <t>テイキョウ</t>
    </rPh>
    <rPh sb="390" eb="392">
      <t>ヒツヨウ</t>
    </rPh>
    <rPh sb="396" eb="397">
      <t>ミト</t>
    </rPh>
    <rPh sb="399" eb="401">
      <t>バアイ</t>
    </rPh>
    <rPh sb="403" eb="405">
      <t>キョタク</t>
    </rPh>
    <rPh sb="405" eb="407">
      <t>カイゴ</t>
    </rPh>
    <rPh sb="407" eb="409">
      <t>シエン</t>
    </rPh>
    <rPh sb="409" eb="412">
      <t>ジギョウシャ</t>
    </rPh>
    <rPh sb="412" eb="413">
      <t>トウ</t>
    </rPh>
    <rPh sb="415" eb="416">
      <t>モト</t>
    </rPh>
    <rPh sb="421" eb="423">
      <t>バアイ</t>
    </rPh>
    <rPh sb="425" eb="427">
      <t>キョタク</t>
    </rPh>
    <rPh sb="431" eb="433">
      <t>ケイカク</t>
    </rPh>
    <rPh sb="434" eb="436">
      <t>サクセイ</t>
    </rPh>
    <rPh sb="437" eb="439">
      <t>キョタク</t>
    </rPh>
    <rPh sb="444" eb="446">
      <t>テイキョウ</t>
    </rPh>
    <rPh sb="446" eb="447">
      <t>トウ</t>
    </rPh>
    <rPh sb="448" eb="450">
      <t>ヒツヨウ</t>
    </rPh>
    <rPh sb="455" eb="456">
      <t>マタ</t>
    </rPh>
    <rPh sb="457" eb="459">
      <t>ジョゲン</t>
    </rPh>
    <rPh sb="460" eb="461">
      <t>オコナ</t>
    </rPh>
    <phoneticPr fontId="2"/>
  </si>
  <si>
    <t>・医師・歯科医師による居宅療養管理指導について、医師・歯科医師から介護支援専門員に適時に必要な情報が提供され、ケアマネジメントに活用されるようにする観点から、算定要件である介護支援専門員への情報提供に当たっての様式について見直しを行う。
　〇医師：主治医意見書の様式を踏まえた新たな様式を設定。
　〇歯科医師：歯科疾患在宅療養管理料（医療）の様式を踏まえた新たな様式を設定。
　〇様式には、居宅要介護者の社会生活面の課題にも目を向け、地域社会における様々な支援へとつながるよう、関連の記載欄を設定。</t>
    <rPh sb="100" eb="101">
      <t>ア</t>
    </rPh>
    <rPh sb="111" eb="113">
      <t>ミナオ</t>
    </rPh>
    <rPh sb="115" eb="116">
      <t>オコナ</t>
    </rPh>
    <rPh sb="144" eb="146">
      <t>セッテイ</t>
    </rPh>
    <rPh sb="184" eb="186">
      <t>セッテイ</t>
    </rPh>
    <rPh sb="246" eb="248">
      <t>セッテイ</t>
    </rPh>
    <phoneticPr fontId="2"/>
  </si>
  <si>
    <t>新</t>
    <rPh sb="0" eb="1">
      <t>シン</t>
    </rPh>
    <phoneticPr fontId="2"/>
  </si>
  <si>
    <t>・管理栄養士による居宅療養管理指導について、居宅において栄養改善が必要な要介護高齢者が一定数いる中で、算定回数が極めて少ない現状を踏まえ、診療報酬の例も参考に、当該事業所以外（他の医療機関、介護保険施設（※）、日本栄養士会又は都道府県栄養士会が設置・運営する「栄養ケア・ステーション」）の管理栄養士が実施する場合の区分を新たに設定する。
　※ 介護保険施設は，常勤で１以上又は栄養マネジメント強化加算の算定要件の数を超えて管理栄養士を廃止している施設に限る。</t>
    <rPh sb="111" eb="112">
      <t>マタ</t>
    </rPh>
    <rPh sb="157" eb="159">
      <t>クブン</t>
    </rPh>
    <rPh sb="160" eb="161">
      <t>アラ</t>
    </rPh>
    <rPh sb="163" eb="165">
      <t>セッテイ</t>
    </rPh>
    <rPh sb="172" eb="174">
      <t>カイゴ</t>
    </rPh>
    <rPh sb="174" eb="176">
      <t>ホケン</t>
    </rPh>
    <rPh sb="176" eb="178">
      <t>シセツ</t>
    </rPh>
    <rPh sb="180" eb="182">
      <t>ジョウキン</t>
    </rPh>
    <rPh sb="184" eb="186">
      <t>イジョウ</t>
    </rPh>
    <rPh sb="186" eb="187">
      <t>マタ</t>
    </rPh>
    <rPh sb="188" eb="190">
      <t>エイヨウ</t>
    </rPh>
    <rPh sb="196" eb="198">
      <t>キョウカ</t>
    </rPh>
    <rPh sb="198" eb="200">
      <t>カサン</t>
    </rPh>
    <rPh sb="201" eb="203">
      <t>サンテイ</t>
    </rPh>
    <rPh sb="203" eb="205">
      <t>ヨウケン</t>
    </rPh>
    <rPh sb="206" eb="207">
      <t>カズ</t>
    </rPh>
    <rPh sb="208" eb="209">
      <t>コ</t>
    </rPh>
    <rPh sb="211" eb="213">
      <t>カンリ</t>
    </rPh>
    <rPh sb="213" eb="216">
      <t>エイヨウシ</t>
    </rPh>
    <rPh sb="217" eb="219">
      <t>ハイシ</t>
    </rPh>
    <rPh sb="223" eb="225">
      <t>シセツ</t>
    </rPh>
    <rPh sb="226" eb="227">
      <t>カギ</t>
    </rPh>
    <phoneticPr fontId="2"/>
  </si>
  <si>
    <t>・歯科衛生士等による居宅療養管理指導を行った場合の記録等の様式について、その充実を図る観点から、診療報酬における訪問歯科衛生指導料や歯科衛生実地指導料の記載内容を参考に新たな様式を設定する。</t>
    <rPh sb="19" eb="20">
      <t>オコナ</t>
    </rPh>
    <rPh sb="22" eb="24">
      <t>バアイ</t>
    </rPh>
    <rPh sb="25" eb="27">
      <t>キロク</t>
    </rPh>
    <rPh sb="27" eb="28">
      <t>トウ</t>
    </rPh>
    <rPh sb="29" eb="31">
      <t>ヨウシキ</t>
    </rPh>
    <rPh sb="38" eb="40">
      <t>ジュウジツ</t>
    </rPh>
    <rPh sb="41" eb="42">
      <t>ハカ</t>
    </rPh>
    <rPh sb="43" eb="45">
      <t>カンテン</t>
    </rPh>
    <rPh sb="90" eb="92">
      <t>セッテイ</t>
    </rPh>
    <phoneticPr fontId="2"/>
  </si>
  <si>
    <t>総合医学管理加算</t>
    <rPh sb="0" eb="2">
      <t>ソウゴウ</t>
    </rPh>
    <rPh sb="2" eb="4">
      <t>イガク</t>
    </rPh>
    <rPh sb="4" eb="6">
      <t>カンリ</t>
    </rPh>
    <rPh sb="6" eb="8">
      <t>カサン</t>
    </rPh>
    <phoneticPr fontId="2"/>
  </si>
  <si>
    <t>・介護老人保健施設が提供する短期入所療養介護について、短期入所生活介護と利用目的や提供サービスが類似している状況があること等を踏まえ、医療ニーズのある利用者の受入の促進や介護老人保健施設における在宅療養支援機能の推進を図るため、医師が診療計画に基づき必要な診療、検査等を行い、退所時にかかりつけ医に情報提供を行う総合的な医学的管理を評価する新たな加算を創設する。
　〇治療管理を目的とし、以下の基準に従い、居宅サービス計画において計画的に行うこととなっていない指定短期入所療養介護を行った場合に、７日を限度として１日につき所定単位数を加算。
　　・診療方針を定め、治療管理として投薬、検査、注射、処置等を行うこと。
　　・診療方針、診断、診断を行った日、実施した投薬、検査、注射、処置等の内容等を診療録に記載すること。
　　・かかりつけ医に対し、利用者の同意を得て、診療状況を示す文書を添えて必要な情報の提供を行うこと。</t>
    <rPh sb="109" eb="110">
      <t>ハカ</t>
    </rPh>
    <rPh sb="184" eb="186">
      <t>チリョウ</t>
    </rPh>
    <rPh sb="186" eb="188">
      <t>カンリ</t>
    </rPh>
    <rPh sb="189" eb="191">
      <t>モクテキ</t>
    </rPh>
    <rPh sb="194" eb="196">
      <t>イカ</t>
    </rPh>
    <rPh sb="197" eb="199">
      <t>キジュン</t>
    </rPh>
    <rPh sb="200" eb="201">
      <t>シタガ</t>
    </rPh>
    <rPh sb="203" eb="205">
      <t>キョタク</t>
    </rPh>
    <rPh sb="209" eb="211">
      <t>ケイカク</t>
    </rPh>
    <rPh sb="215" eb="218">
      <t>ケイカクテキ</t>
    </rPh>
    <rPh sb="219" eb="220">
      <t>オコナ</t>
    </rPh>
    <rPh sb="230" eb="232">
      <t>シテイ</t>
    </rPh>
    <rPh sb="232" eb="234">
      <t>タンキ</t>
    </rPh>
    <rPh sb="234" eb="236">
      <t>ニュウショ</t>
    </rPh>
    <rPh sb="236" eb="238">
      <t>リョウヨウ</t>
    </rPh>
    <rPh sb="238" eb="240">
      <t>カイゴ</t>
    </rPh>
    <rPh sb="241" eb="242">
      <t>オコナ</t>
    </rPh>
    <rPh sb="244" eb="246">
      <t>バアイ</t>
    </rPh>
    <rPh sb="249" eb="250">
      <t>ニチ</t>
    </rPh>
    <rPh sb="251" eb="253">
      <t>ゲンド</t>
    </rPh>
    <rPh sb="257" eb="258">
      <t>ニチ</t>
    </rPh>
    <rPh sb="261" eb="263">
      <t>ショテイ</t>
    </rPh>
    <rPh sb="263" eb="266">
      <t>タンイスウ</t>
    </rPh>
    <rPh sb="267" eb="269">
      <t>カサン</t>
    </rPh>
    <rPh sb="274" eb="276">
      <t>シンリョウ</t>
    </rPh>
    <rPh sb="276" eb="278">
      <t>ホウシン</t>
    </rPh>
    <rPh sb="279" eb="280">
      <t>サダ</t>
    </rPh>
    <rPh sb="282" eb="284">
      <t>チリョウ</t>
    </rPh>
    <rPh sb="284" eb="286">
      <t>カンリ</t>
    </rPh>
    <rPh sb="289" eb="291">
      <t>トウヤク</t>
    </rPh>
    <rPh sb="292" eb="294">
      <t>ケンサ</t>
    </rPh>
    <rPh sb="295" eb="297">
      <t>チュウシャ</t>
    </rPh>
    <rPh sb="298" eb="300">
      <t>ショチ</t>
    </rPh>
    <rPh sb="300" eb="301">
      <t>トウ</t>
    </rPh>
    <rPh sb="302" eb="303">
      <t>オコナ</t>
    </rPh>
    <rPh sb="311" eb="313">
      <t>シンリョウ</t>
    </rPh>
    <rPh sb="313" eb="315">
      <t>ホウシン</t>
    </rPh>
    <rPh sb="316" eb="318">
      <t>シンダン</t>
    </rPh>
    <rPh sb="319" eb="321">
      <t>シンダン</t>
    </rPh>
    <rPh sb="322" eb="323">
      <t>オコナ</t>
    </rPh>
    <rPh sb="325" eb="326">
      <t>ヒ</t>
    </rPh>
    <rPh sb="327" eb="329">
      <t>ジッシ</t>
    </rPh>
    <rPh sb="331" eb="333">
      <t>トウヤク</t>
    </rPh>
    <rPh sb="334" eb="336">
      <t>ケンサ</t>
    </rPh>
    <rPh sb="337" eb="339">
      <t>チュウシャ</t>
    </rPh>
    <rPh sb="340" eb="342">
      <t>ショチ</t>
    </rPh>
    <rPh sb="342" eb="343">
      <t>トウ</t>
    </rPh>
    <rPh sb="344" eb="346">
      <t>ナイヨウ</t>
    </rPh>
    <rPh sb="346" eb="347">
      <t>トウ</t>
    </rPh>
    <rPh sb="348" eb="351">
      <t>シンリョウロク</t>
    </rPh>
    <rPh sb="352" eb="354">
      <t>キサイ</t>
    </rPh>
    <rPh sb="368" eb="369">
      <t>イ</t>
    </rPh>
    <rPh sb="370" eb="371">
      <t>タイ</t>
    </rPh>
    <rPh sb="373" eb="376">
      <t>リヨウシャ</t>
    </rPh>
    <rPh sb="377" eb="379">
      <t>ドウイ</t>
    </rPh>
    <rPh sb="380" eb="381">
      <t>エ</t>
    </rPh>
    <rPh sb="383" eb="385">
      <t>シンリョウ</t>
    </rPh>
    <rPh sb="385" eb="387">
      <t>ジョウキョウ</t>
    </rPh>
    <rPh sb="388" eb="389">
      <t>シメ</t>
    </rPh>
    <rPh sb="390" eb="392">
      <t>ブンショ</t>
    </rPh>
    <rPh sb="393" eb="394">
      <t>ソ</t>
    </rPh>
    <rPh sb="396" eb="398">
      <t>ヒツヨウ</t>
    </rPh>
    <rPh sb="399" eb="401">
      <t>ジョウホウ</t>
    </rPh>
    <rPh sb="402" eb="404">
      <t>テイキョウ</t>
    </rPh>
    <rPh sb="405" eb="406">
      <t>オコナ</t>
    </rPh>
    <phoneticPr fontId="2"/>
  </si>
  <si>
    <t>医療連携体制加算Ⅱ
医療連携体制加算Ⅲ</t>
    <rPh sb="0" eb="2">
      <t>イリョウ</t>
    </rPh>
    <rPh sb="2" eb="4">
      <t>レンケイ</t>
    </rPh>
    <rPh sb="4" eb="6">
      <t>タイセイ</t>
    </rPh>
    <rPh sb="6" eb="8">
      <t>カサン</t>
    </rPh>
    <rPh sb="10" eb="12">
      <t>イリョウ</t>
    </rPh>
    <rPh sb="12" eb="14">
      <t>レンケイ</t>
    </rPh>
    <rPh sb="14" eb="16">
      <t>タイセイ</t>
    </rPh>
    <rPh sb="16" eb="18">
      <t>カサン</t>
    </rPh>
    <phoneticPr fontId="2"/>
  </si>
  <si>
    <t>・認知症グループホームにおいて、医療ニーズのある入居者への対応を適切に評価し、医療ニーズのある者の積極的な受入れを促進する観点から、医療連携体制加算（Ⅱ）及び（Ⅲ）の医療的ケアが必要な者の受入実績要件（前12 月間において喀痰吸引又は経腸栄養が行われている者が１人以上）について、喀痰吸引・経腸栄養に加えて、医療ニーズへの対応状況や内容、負担を踏まえ、他の医療的ケアを追加する見直しを行う。</t>
    <phoneticPr fontId="2"/>
  </si>
  <si>
    <t>28※予防除く</t>
    <phoneticPr fontId="2"/>
  </si>
  <si>
    <t>・介護老人保健施設の入所者の早期の在宅復帰を促進する観点から、退所前連携加算について、現行の取組に加え、入所前後から入所者が退所後に利用を希望する居宅介護支援事業者と連携し、退所後の介護サービスの利用方針を定めた場合の区分を設定する。
・現行相当の加算区分については、新たな加算区分の取組を促進する観点から、評価の見直しを行う。</t>
    <rPh sb="43" eb="45">
      <t>ゲンコウ</t>
    </rPh>
    <rPh sb="46" eb="48">
      <t>トリクミ</t>
    </rPh>
    <rPh sb="49" eb="50">
      <t>クワ</t>
    </rPh>
    <rPh sb="52" eb="54">
      <t>ニュウショ</t>
    </rPh>
    <rPh sb="106" eb="108">
      <t>バアイ</t>
    </rPh>
    <rPh sb="109" eb="111">
      <t>クブン</t>
    </rPh>
    <rPh sb="112" eb="114">
      <t>セッテイ</t>
    </rPh>
    <phoneticPr fontId="2"/>
  </si>
  <si>
    <t>入退所前連携加算Ⅰ
入退所前連携加算Ⅱ</t>
    <rPh sb="0" eb="2">
      <t>ニュウタイ</t>
    </rPh>
    <rPh sb="2" eb="3">
      <t>ショ</t>
    </rPh>
    <rPh sb="3" eb="4">
      <t>マエ</t>
    </rPh>
    <rPh sb="4" eb="6">
      <t>レンケイ</t>
    </rPh>
    <rPh sb="6" eb="8">
      <t>カサン</t>
    </rPh>
    <rPh sb="10" eb="12">
      <t>ニュウタイ</t>
    </rPh>
    <rPh sb="12" eb="13">
      <t>ショ</t>
    </rPh>
    <rPh sb="13" eb="14">
      <t>マエ</t>
    </rPh>
    <rPh sb="14" eb="16">
      <t>レンケイ</t>
    </rPh>
    <rPh sb="16" eb="18">
      <t>カサン</t>
    </rPh>
    <phoneticPr fontId="2"/>
  </si>
  <si>
    <t>所定疾患施設療養費</t>
    <rPh sb="0" eb="2">
      <t>ショテイ</t>
    </rPh>
    <rPh sb="2" eb="4">
      <t>シッカン</t>
    </rPh>
    <rPh sb="4" eb="6">
      <t>シセツ</t>
    </rPh>
    <rPh sb="6" eb="9">
      <t>リョウヨウヒ</t>
    </rPh>
    <phoneticPr fontId="2"/>
  </si>
  <si>
    <t>かかりつけ医連携薬剤調整加算の見直し</t>
    <phoneticPr fontId="2"/>
  </si>
  <si>
    <t>かかりつけ医連携薬剤調整加算Ⅰ
かかりつけ医連携薬剤調整加算Ⅱ
かかりつけ医連携薬剤調整加算Ⅲ</t>
    <phoneticPr fontId="2"/>
  </si>
  <si>
    <t>長期療養生活移行加算</t>
    <phoneticPr fontId="2"/>
  </si>
  <si>
    <t>通院等乗降介助</t>
    <phoneticPr fontId="2"/>
  </si>
  <si>
    <t>（基本報酬）</t>
    <rPh sb="1" eb="3">
      <t>キホン</t>
    </rPh>
    <rPh sb="3" eb="5">
      <t>ホウシュウ</t>
    </rPh>
    <phoneticPr fontId="2"/>
  </si>
  <si>
    <t>概　要
※R3.1.18 第199回社保審-介護給付費分科会（資料１）より</t>
    <rPh sb="0" eb="1">
      <t>オオムネ</t>
    </rPh>
    <rPh sb="2" eb="3">
      <t>ヨウ</t>
    </rPh>
    <rPh sb="14" eb="15">
      <t>ダイ</t>
    </rPh>
    <rPh sb="18" eb="19">
      <t>カイ</t>
    </rPh>
    <rPh sb="19" eb="20">
      <t>シャ</t>
    </rPh>
    <rPh sb="21" eb="22">
      <t>シン</t>
    </rPh>
    <rPh sb="23" eb="25">
      <t>カイゴ</t>
    </rPh>
    <rPh sb="25" eb="27">
      <t>キュウフ</t>
    </rPh>
    <rPh sb="27" eb="28">
      <t>ヒ</t>
    </rPh>
    <rPh sb="28" eb="31">
      <t>ブンカカイ</t>
    </rPh>
    <rPh sb="32" eb="34">
      <t>シリョウ</t>
    </rPh>
    <phoneticPr fontId="2"/>
  </si>
  <si>
    <t>看取り介護加算Ⅰ
看取り介護加算Ⅱ（新）</t>
    <rPh sb="0" eb="2">
      <t>ミト</t>
    </rPh>
    <rPh sb="3" eb="5">
      <t>カイゴ</t>
    </rPh>
    <rPh sb="5" eb="7">
      <t>カサン</t>
    </rPh>
    <rPh sb="9" eb="11">
      <t>ミト</t>
    </rPh>
    <rPh sb="12" eb="14">
      <t>カイゴ</t>
    </rPh>
    <rPh sb="14" eb="16">
      <t>カサン</t>
    </rPh>
    <rPh sb="18" eb="19">
      <t>シン</t>
    </rPh>
    <phoneticPr fontId="2"/>
  </si>
  <si>
    <t>看護体制強化加算</t>
    <rPh sb="0" eb="2">
      <t>カンゴ</t>
    </rPh>
    <rPh sb="2" eb="4">
      <t>タイセイ</t>
    </rPh>
    <rPh sb="4" eb="6">
      <t>キョウカ</t>
    </rPh>
    <rPh sb="6" eb="8">
      <t>カサン</t>
    </rPh>
    <phoneticPr fontId="2"/>
  </si>
  <si>
    <t>特定事業所加算</t>
    <rPh sb="0" eb="2">
      <t>トクテイ</t>
    </rPh>
    <rPh sb="2" eb="5">
      <t>ジギョウショ</t>
    </rPh>
    <rPh sb="5" eb="7">
      <t>カサン</t>
    </rPh>
    <phoneticPr fontId="2"/>
  </si>
  <si>
    <t>退院時情報連携加算</t>
    <rPh sb="0" eb="2">
      <t>タイイン</t>
    </rPh>
    <rPh sb="2" eb="3">
      <t>ジ</t>
    </rPh>
    <rPh sb="3" eb="5">
      <t>ジョウホウ</t>
    </rPh>
    <rPh sb="5" eb="7">
      <t>レンケイ</t>
    </rPh>
    <rPh sb="7" eb="9">
      <t>カサン</t>
    </rPh>
    <phoneticPr fontId="2"/>
  </si>
  <si>
    <t>委託連携加算</t>
    <rPh sb="0" eb="2">
      <t>イタク</t>
    </rPh>
    <rPh sb="2" eb="4">
      <t>レンケイ</t>
    </rPh>
    <rPh sb="4" eb="6">
      <t>カサン</t>
    </rPh>
    <phoneticPr fontId="2"/>
  </si>
  <si>
    <t>特別地域加算
中山間地域等における小規模事業所加算
中山間地域等に居住する者へのサービス提供加算</t>
    <rPh sb="0" eb="2">
      <t>トクベツ</t>
    </rPh>
    <rPh sb="2" eb="4">
      <t>チイキ</t>
    </rPh>
    <rPh sb="4" eb="6">
      <t>カサン</t>
    </rPh>
    <rPh sb="7" eb="10">
      <t>チュウサンカン</t>
    </rPh>
    <rPh sb="10" eb="12">
      <t>チイキ</t>
    </rPh>
    <rPh sb="12" eb="13">
      <t>トウ</t>
    </rPh>
    <rPh sb="17" eb="20">
      <t>ショウキボ</t>
    </rPh>
    <rPh sb="20" eb="23">
      <t>ジギョウショ</t>
    </rPh>
    <rPh sb="23" eb="25">
      <t>カサン</t>
    </rPh>
    <rPh sb="26" eb="29">
      <t>チュウサンカン</t>
    </rPh>
    <rPh sb="29" eb="31">
      <t>チイキ</t>
    </rPh>
    <rPh sb="31" eb="32">
      <t>トウ</t>
    </rPh>
    <rPh sb="33" eb="35">
      <t>キョジュウ</t>
    </rPh>
    <rPh sb="37" eb="38">
      <t>モノ</t>
    </rPh>
    <rPh sb="44" eb="46">
      <t>テイキョウ</t>
    </rPh>
    <rPh sb="46" eb="48">
      <t>カサン</t>
    </rPh>
    <phoneticPr fontId="2"/>
  </si>
  <si>
    <t>リハビリテーションマネジメント加算</t>
    <rPh sb="15" eb="17">
      <t>カサン</t>
    </rPh>
    <phoneticPr fontId="2"/>
  </si>
  <si>
    <t>リハビリテーションマネジメント計画書情報加算</t>
    <rPh sb="15" eb="18">
      <t>ケイカクショ</t>
    </rPh>
    <rPh sb="18" eb="20">
      <t>ジョウホウ</t>
    </rPh>
    <rPh sb="20" eb="22">
      <t>カサン</t>
    </rPh>
    <phoneticPr fontId="2"/>
  </si>
  <si>
    <t>新</t>
    <rPh sb="0" eb="1">
      <t>シン</t>
    </rPh>
    <phoneticPr fontId="2"/>
  </si>
  <si>
    <t>移行支援加算</t>
    <rPh sb="0" eb="2">
      <t>イコウ</t>
    </rPh>
    <rPh sb="2" eb="4">
      <t>シエン</t>
    </rPh>
    <rPh sb="4" eb="6">
      <t>カサン</t>
    </rPh>
    <phoneticPr fontId="2"/>
  </si>
  <si>
    <t>生活行為向上リハビリテーション実施加算</t>
    <rPh sb="0" eb="2">
      <t>セイカツ</t>
    </rPh>
    <rPh sb="2" eb="4">
      <t>コウイ</t>
    </rPh>
    <rPh sb="4" eb="6">
      <t>コウジョウ</t>
    </rPh>
    <rPh sb="15" eb="17">
      <t>ジッシ</t>
    </rPh>
    <rPh sb="17" eb="19">
      <t>カサン</t>
    </rPh>
    <phoneticPr fontId="2"/>
  </si>
  <si>
    <t>栄養アセスメント加算（新）
栄養改善加算</t>
    <rPh sb="0" eb="2">
      <t>エイヨウ</t>
    </rPh>
    <rPh sb="8" eb="10">
      <t>カサン</t>
    </rPh>
    <rPh sb="11" eb="12">
      <t>シン</t>
    </rPh>
    <rPh sb="14" eb="16">
      <t>エイヨウ</t>
    </rPh>
    <rPh sb="16" eb="18">
      <t>カイゼン</t>
    </rPh>
    <rPh sb="18" eb="20">
      <t>カサン</t>
    </rPh>
    <phoneticPr fontId="2"/>
  </si>
  <si>
    <t>ＡＤＬ維持等加算Ⅰ
ＡＤＬ維持等加算Ⅱ</t>
    <rPh sb="3" eb="5">
      <t>イジ</t>
    </rPh>
    <rPh sb="5" eb="6">
      <t>トウ</t>
    </rPh>
    <rPh sb="6" eb="8">
      <t>カサン</t>
    </rPh>
    <rPh sb="13" eb="15">
      <t>イジ</t>
    </rPh>
    <rPh sb="15" eb="16">
      <t>トウ</t>
    </rPh>
    <rPh sb="16" eb="18">
      <t>カサン</t>
    </rPh>
    <phoneticPr fontId="2"/>
  </si>
  <si>
    <t>自立支援促進加算</t>
    <rPh sb="0" eb="2">
      <t>ジリツ</t>
    </rPh>
    <rPh sb="2" eb="4">
      <t>シエン</t>
    </rPh>
    <rPh sb="4" eb="6">
      <t>ソクシン</t>
    </rPh>
    <rPh sb="6" eb="8">
      <t>カサン</t>
    </rPh>
    <phoneticPr fontId="2"/>
  </si>
  <si>
    <t>栄養管理体制加算</t>
    <rPh sb="0" eb="2">
      <t>エイヨウ</t>
    </rPh>
    <rPh sb="2" eb="4">
      <t>カンリ</t>
    </rPh>
    <rPh sb="4" eb="6">
      <t>タイセイ</t>
    </rPh>
    <rPh sb="6" eb="8">
      <t>カサン</t>
    </rPh>
    <phoneticPr fontId="2"/>
  </si>
  <si>
    <t>褥瘡マネジメント加算Ⅰ（新）
褥瘡マネジメント加算Ⅱ（新）
褥瘡対策指導管理Ⅰ
褥瘡対策指導管理Ⅱ（新）</t>
    <rPh sb="0" eb="2">
      <t>ジョクソウ</t>
    </rPh>
    <rPh sb="8" eb="10">
      <t>カサン</t>
    </rPh>
    <rPh sb="12" eb="13">
      <t>シン</t>
    </rPh>
    <rPh sb="15" eb="17">
      <t>ジョクソウ</t>
    </rPh>
    <rPh sb="23" eb="25">
      <t>カサン</t>
    </rPh>
    <rPh sb="27" eb="28">
      <t>シン</t>
    </rPh>
    <rPh sb="31" eb="33">
      <t>ジョクソウ</t>
    </rPh>
    <rPh sb="33" eb="35">
      <t>タイサク</t>
    </rPh>
    <rPh sb="35" eb="37">
      <t>シドウ</t>
    </rPh>
    <rPh sb="37" eb="39">
      <t>カンリ</t>
    </rPh>
    <rPh sb="41" eb="43">
      <t>ジョクソウ</t>
    </rPh>
    <rPh sb="43" eb="45">
      <t>タイサク</t>
    </rPh>
    <rPh sb="45" eb="47">
      <t>シドウ</t>
    </rPh>
    <rPh sb="47" eb="49">
      <t>カンリ</t>
    </rPh>
    <rPh sb="51" eb="52">
      <t>シン</t>
    </rPh>
    <phoneticPr fontId="2"/>
  </si>
  <si>
    <t>生活機能向上連携加算Ⅰ（新）
生活機能向上連携加算Ⅱ</t>
    <rPh sb="0" eb="2">
      <t>セイカツ</t>
    </rPh>
    <rPh sb="2" eb="4">
      <t>キノウ</t>
    </rPh>
    <rPh sb="4" eb="6">
      <t>コウジョウ</t>
    </rPh>
    <rPh sb="6" eb="8">
      <t>レンケイ</t>
    </rPh>
    <rPh sb="8" eb="10">
      <t>カサン</t>
    </rPh>
    <rPh sb="12" eb="13">
      <t>シン</t>
    </rPh>
    <rPh sb="15" eb="17">
      <t>セイカツ</t>
    </rPh>
    <rPh sb="17" eb="19">
      <t>キノウ</t>
    </rPh>
    <rPh sb="19" eb="21">
      <t>コウジョウ</t>
    </rPh>
    <rPh sb="21" eb="23">
      <t>レンケイ</t>
    </rPh>
    <rPh sb="23" eb="25">
      <t>カサン</t>
    </rPh>
    <phoneticPr fontId="2"/>
  </si>
  <si>
    <t>個別機能訓練加算Ⅰイ
個別機能訓練加算Ⅰロ
個別機能訓練加算Ⅱ（新）</t>
    <rPh sb="0" eb="2">
      <t>コベツ</t>
    </rPh>
    <rPh sb="2" eb="4">
      <t>キノウ</t>
    </rPh>
    <rPh sb="4" eb="6">
      <t>クンレン</t>
    </rPh>
    <rPh sb="6" eb="8">
      <t>カサン</t>
    </rPh>
    <rPh sb="32" eb="33">
      <t>シン</t>
    </rPh>
    <phoneticPr fontId="2"/>
  </si>
  <si>
    <t>入浴介助加算Ⅰ
入浴介助加算Ⅱ（新）</t>
    <rPh sb="0" eb="2">
      <t>ニュウヨク</t>
    </rPh>
    <rPh sb="2" eb="4">
      <t>カイジョ</t>
    </rPh>
    <rPh sb="4" eb="6">
      <t>カサン</t>
    </rPh>
    <rPh sb="8" eb="10">
      <t>ニュウヨク</t>
    </rPh>
    <rPh sb="10" eb="12">
      <t>カイジョ</t>
    </rPh>
    <rPh sb="12" eb="14">
      <t>カサン</t>
    </rPh>
    <rPh sb="16" eb="17">
      <t>シン</t>
    </rPh>
    <phoneticPr fontId="2"/>
  </si>
  <si>
    <t>個別機能訓練加算Ⅰ
個別機能訓練加算Ⅱ（新）</t>
    <rPh sb="0" eb="2">
      <t>コベツ</t>
    </rPh>
    <rPh sb="2" eb="4">
      <t>キノウ</t>
    </rPh>
    <rPh sb="4" eb="6">
      <t>クンレン</t>
    </rPh>
    <rPh sb="6" eb="8">
      <t>カサン</t>
    </rPh>
    <rPh sb="20" eb="21">
      <t>シン</t>
    </rPh>
    <phoneticPr fontId="2"/>
  </si>
  <si>
    <t>口腔衛生管理加算Ⅰ
口腔衛生管理加算Ⅱ（新）</t>
    <rPh sb="0" eb="2">
      <t>コウクウ</t>
    </rPh>
    <rPh sb="2" eb="4">
      <t>エイセイ</t>
    </rPh>
    <rPh sb="4" eb="6">
      <t>カンリ</t>
    </rPh>
    <rPh sb="6" eb="8">
      <t>カサン</t>
    </rPh>
    <rPh sb="10" eb="12">
      <t>コウクウ</t>
    </rPh>
    <rPh sb="12" eb="14">
      <t>エイセイ</t>
    </rPh>
    <rPh sb="14" eb="16">
      <t>カンリ</t>
    </rPh>
    <rPh sb="16" eb="18">
      <t>カサン</t>
    </rPh>
    <rPh sb="20" eb="21">
      <t>シン</t>
    </rPh>
    <phoneticPr fontId="2"/>
  </si>
  <si>
    <t>口腔・栄養スクリーニング加算Ⅰ（新）
口腔・栄養スクリーニング加算Ⅱ（新）
口腔機能向上加算Ⅰ
口腔機能向上加算Ⅱ（新）</t>
    <rPh sb="0" eb="2">
      <t>コウクウ</t>
    </rPh>
    <rPh sb="3" eb="5">
      <t>エイヨウ</t>
    </rPh>
    <rPh sb="12" eb="14">
      <t>カサン</t>
    </rPh>
    <rPh sb="16" eb="17">
      <t>シン</t>
    </rPh>
    <rPh sb="35" eb="36">
      <t>シン</t>
    </rPh>
    <rPh sb="38" eb="40">
      <t>コウクウ</t>
    </rPh>
    <rPh sb="40" eb="42">
      <t>キノウ</t>
    </rPh>
    <rPh sb="42" eb="44">
      <t>コウジョウ</t>
    </rPh>
    <rPh sb="44" eb="46">
      <t>カサン</t>
    </rPh>
    <rPh sb="48" eb="52">
      <t>コウクウキノウ</t>
    </rPh>
    <rPh sb="52" eb="54">
      <t>コウジョウ</t>
    </rPh>
    <rPh sb="54" eb="56">
      <t>カサン</t>
    </rPh>
    <rPh sb="58" eb="59">
      <t>シン</t>
    </rPh>
    <phoneticPr fontId="2"/>
  </si>
  <si>
    <t xml:space="preserve">科学的介護推進体制加算Ⅰ（新）
科学的介護推進体制加算Ⅱ（新）
※認知翔対応型通所介護/
個別機能訓練加算Ⅰ
個別機能訓練加算Ⅱ（新）
</t>
    <rPh sb="0" eb="3">
      <t>カガクテキ</t>
    </rPh>
    <rPh sb="3" eb="5">
      <t>カイゴ</t>
    </rPh>
    <rPh sb="5" eb="7">
      <t>スイシン</t>
    </rPh>
    <rPh sb="7" eb="9">
      <t>タイセイ</t>
    </rPh>
    <rPh sb="9" eb="11">
      <t>カサン</t>
    </rPh>
    <rPh sb="13" eb="14">
      <t>シン</t>
    </rPh>
    <rPh sb="35" eb="37">
      <t>ニンチ</t>
    </rPh>
    <rPh sb="37" eb="38">
      <t>ショウ</t>
    </rPh>
    <rPh sb="38" eb="41">
      <t>タイオウガタ</t>
    </rPh>
    <rPh sb="41" eb="43">
      <t>ツウショ</t>
    </rPh>
    <rPh sb="43" eb="45">
      <t>カイゴ</t>
    </rPh>
    <rPh sb="47" eb="49">
      <t>コベツ</t>
    </rPh>
    <rPh sb="49" eb="51">
      <t>キノウ</t>
    </rPh>
    <rPh sb="51" eb="53">
      <t>クンレン</t>
    </rPh>
    <rPh sb="53" eb="55">
      <t>カサン</t>
    </rPh>
    <rPh sb="57" eb="59">
      <t>コベツ</t>
    </rPh>
    <rPh sb="59" eb="61">
      <t>キノウ</t>
    </rPh>
    <rPh sb="61" eb="63">
      <t>クンレン</t>
    </rPh>
    <rPh sb="63" eb="65">
      <t>カサン</t>
    </rPh>
    <rPh sb="67" eb="68">
      <t>シン</t>
    </rPh>
    <phoneticPr fontId="2"/>
  </si>
  <si>
    <t>排せつ支援加算Ⅰ
排せつ支援加算Ⅱ
排せつ支援加算Ⅲ</t>
    <rPh sb="0" eb="1">
      <t>ハイ</t>
    </rPh>
    <rPh sb="3" eb="5">
      <t>シエン</t>
    </rPh>
    <rPh sb="5" eb="7">
      <t>カサン</t>
    </rPh>
    <rPh sb="9" eb="10">
      <t>ハイ</t>
    </rPh>
    <rPh sb="12" eb="14">
      <t>シエン</t>
    </rPh>
    <rPh sb="14" eb="16">
      <t>カサン</t>
    </rPh>
    <rPh sb="18" eb="19">
      <t>ハイ</t>
    </rPh>
    <rPh sb="21" eb="23">
      <t>シエン</t>
    </rPh>
    <rPh sb="23" eb="25">
      <t>カサン</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</si>
  <si>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</si>
  <si>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</si>
  <si>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特定事業所加算Ⅰ
特定事業所加算Ⅱ
特定事業所加算Ⅲ
特定事業所加算Ⅳ
特定事業所加算Ⅴ（新）</t>
    <rPh sb="0" eb="2">
      <t>トクテイ</t>
    </rPh>
    <rPh sb="2" eb="5">
      <t>ジギョウショ</t>
    </rPh>
    <rPh sb="5" eb="7">
      <t>カサン</t>
    </rPh>
    <rPh sb="9" eb="11">
      <t>トクテイ</t>
    </rPh>
    <rPh sb="11" eb="14">
      <t>ジギョウショ</t>
    </rPh>
    <rPh sb="14" eb="16">
      <t>カサン</t>
    </rPh>
    <rPh sb="45" eb="46">
      <t>シン</t>
    </rPh>
    <phoneticPr fontId="2"/>
  </si>
  <si>
    <t>介護付きホームの入居継続支援加算の見直し</t>
    <phoneticPr fontId="2"/>
  </si>
  <si>
    <t>入居継続支援加算Ⅰ
入居継続支援加算Ⅱ（新）</t>
    <rPh sb="20" eb="21">
      <t>シン</t>
    </rPh>
    <phoneticPr fontId="2"/>
  </si>
  <si>
    <t>夜勤職員配置加算</t>
    <rPh sb="0" eb="2">
      <t>ヤキン</t>
    </rPh>
    <rPh sb="2" eb="4">
      <t>ショクイン</t>
    </rPh>
    <rPh sb="4" eb="6">
      <t>ハイチ</t>
    </rPh>
    <rPh sb="6" eb="8">
      <t>カサン</t>
    </rPh>
    <phoneticPr fontId="2"/>
  </si>
  <si>
    <t>介護老人福祉施設/
日常生活継続支援加算
特定施設入居者生活介護/
入居継続支援加算</t>
    <rPh sb="0" eb="2">
      <t>カイゴ</t>
    </rPh>
    <rPh sb="2" eb="4">
      <t>ロウジン</t>
    </rPh>
    <rPh sb="4" eb="6">
      <t>フクシ</t>
    </rPh>
    <rPh sb="6" eb="8">
      <t>シセツ</t>
    </rPh>
    <rPh sb="10" eb="12">
      <t>ニチジョウ</t>
    </rPh>
    <rPh sb="12" eb="14">
      <t>セイカツ</t>
    </rPh>
    <rPh sb="14" eb="16">
      <t>ケイゾク</t>
    </rPh>
    <rPh sb="16" eb="18">
      <t>シエン</t>
    </rPh>
    <rPh sb="18" eb="20">
      <t>カサン</t>
    </rPh>
    <rPh sb="23" eb="25">
      <t>トクテイ</t>
    </rPh>
    <rPh sb="25" eb="27">
      <t>シセツ</t>
    </rPh>
    <rPh sb="27" eb="30">
      <t>ニュウキョシャ</t>
    </rPh>
    <rPh sb="30" eb="32">
      <t>セイカツ</t>
    </rPh>
    <rPh sb="32" eb="34">
      <t>カイゴ</t>
    </rPh>
    <rPh sb="36" eb="38">
      <t>ニュウキョ</t>
    </rPh>
    <rPh sb="38" eb="40">
      <t>ケイゾク</t>
    </rPh>
    <rPh sb="40" eb="42">
      <t>シエン</t>
    </rPh>
    <rPh sb="42" eb="44">
      <t>カサン</t>
    </rPh>
    <phoneticPr fontId="2"/>
  </si>
  <si>
    <t>介護医療院の移行定着支援加算の廃止</t>
    <phoneticPr fontId="2"/>
  </si>
  <si>
    <t>移行定着支援加算（廃止）</t>
    <rPh sb="9" eb="11">
      <t>ハイシ</t>
    </rPh>
    <phoneticPr fontId="2"/>
  </si>
  <si>
    <t>介護職員処遇改善加算（Ⅳ）廃止
介護職員処遇改善加算（Ⅴ）廃止</t>
    <phoneticPr fontId="2"/>
  </si>
  <si>
    <t>個別送迎体制加算（廃止）
入浴介助体制強化加算（廃止）</t>
    <rPh sb="0" eb="2">
      <t>コベツ</t>
    </rPh>
    <rPh sb="2" eb="4">
      <t>ソウゲイ</t>
    </rPh>
    <rPh sb="4" eb="6">
      <t>タイセイ</t>
    </rPh>
    <rPh sb="6" eb="8">
      <t>カサン</t>
    </rPh>
    <rPh sb="9" eb="11">
      <t>ハイシ</t>
    </rPh>
    <rPh sb="13" eb="15">
      <t>ニュウヨク</t>
    </rPh>
    <rPh sb="15" eb="17">
      <t>カイジョ</t>
    </rPh>
    <rPh sb="17" eb="19">
      <t>タイセイ</t>
    </rPh>
    <rPh sb="19" eb="21">
      <t>キョウカ</t>
    </rPh>
    <rPh sb="21" eb="23">
      <t>カサン</t>
    </rPh>
    <rPh sb="24" eb="26">
      <t>ハイシ</t>
    </rPh>
    <phoneticPr fontId="2"/>
  </si>
  <si>
    <t>小規模多機能型居宅介護事業所連携加算（廃止）
介護予防小規模多機能型居宅介護事業所連携加算（廃止）
看護小規模多機能型居宅介護事業所連携加算（廃止）</t>
    <rPh sb="0" eb="3">
      <t>ショウキボ</t>
    </rPh>
    <rPh sb="3" eb="7">
      <t>タキノウガタ</t>
    </rPh>
    <rPh sb="7" eb="9">
      <t>キョタク</t>
    </rPh>
    <rPh sb="9" eb="11">
      <t>カイゴ</t>
    </rPh>
    <rPh sb="11" eb="14">
      <t>ジギョウショ</t>
    </rPh>
    <rPh sb="14" eb="16">
      <t>レンケイ</t>
    </rPh>
    <rPh sb="16" eb="18">
      <t>カサン</t>
    </rPh>
    <rPh sb="19" eb="21">
      <t>ハイシ</t>
    </rPh>
    <rPh sb="23" eb="25">
      <t>カイゴ</t>
    </rPh>
    <rPh sb="25" eb="27">
      <t>ヨボウ</t>
    </rPh>
    <rPh sb="50" eb="52">
      <t>カンゴ</t>
    </rPh>
    <rPh sb="52" eb="55">
      <t>ショウキボ</t>
    </rPh>
    <rPh sb="55" eb="59">
      <t>タキノウガタ</t>
    </rPh>
    <rPh sb="59" eb="61">
      <t>キョタク</t>
    </rPh>
    <rPh sb="61" eb="63">
      <t>カイゴ</t>
    </rPh>
    <rPh sb="63" eb="66">
      <t>ジギョウショ</t>
    </rPh>
    <rPh sb="66" eb="68">
      <t>レンケイ</t>
    </rPh>
    <rPh sb="68" eb="70">
      <t>カサン</t>
    </rPh>
    <rPh sb="71" eb="73">
      <t>ハイシ</t>
    </rPh>
    <phoneticPr fontId="2"/>
  </si>
  <si>
    <t>移行計画が未提出である場合</t>
    <phoneticPr fontId="2"/>
  </si>
  <si>
    <t>・通院等乗降介助について、利用者の身体的・経済的負担の軽減や利便性の向上の観点から、目的地が複数ある場合であっても、居宅が始点又は終点となる場合には、その間の病院等から病院等への移送や、通所系サービス・短期入所系サービスの事業所から病院等への移送といった目的地間の移送に係る乗降介助に関しても、同一の事業所が行うことを条件に、算定可能とする。この場合、通所系サービスについては利用者宅と事業所との間の送迎を行わない場合の減算を適用し、短期入所系サービスについては、利用者に対して送迎を行う場合の加算を算定できないこととする。</t>
    <phoneticPr fontId="2"/>
  </si>
  <si>
    <r>
      <t xml:space="preserve">栄養ケア・マネジメント未実施の減算
栄養マネジメント強化加算
</t>
    </r>
    <r>
      <rPr>
        <sz val="11"/>
        <color rgb="FF00B050"/>
        <rFont val="ＭＳ Ｐゴシック"/>
        <family val="3"/>
        <charset val="128"/>
        <scheme val="minor"/>
      </rPr>
      <t>経口維持加算</t>
    </r>
    <rPh sb="0" eb="2">
      <t>エイヨウ</t>
    </rPh>
    <rPh sb="11" eb="14">
      <t>ミジッシ</t>
    </rPh>
    <rPh sb="15" eb="17">
      <t>ゲンサン</t>
    </rPh>
    <rPh sb="18" eb="20">
      <t>エイヨウ</t>
    </rPh>
    <rPh sb="26" eb="28">
      <t>キョウカ</t>
    </rPh>
    <rPh sb="28" eb="30">
      <t>カサン</t>
    </rPh>
    <phoneticPr fontId="2"/>
  </si>
  <si>
    <t>同一建物減算</t>
    <phoneticPr fontId="2"/>
  </si>
  <si>
    <t>安全管理体制未実施減算</t>
  </si>
  <si>
    <t>・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t>
    <phoneticPr fontId="2"/>
  </si>
  <si>
    <t xml:space="preserve">・通所系サービス、多機能系サービスについて、同一建物等居住者に係る減算の適用を受ける者と当該減算の適用を受けない者との公平性の観点から、当該減算等の適用を受ける者の区分支給限度基準額の管理において、減算等の適用前の単位数を用いることとする。
また、通所介護、通所リハビリテーションについて、通常規模型のサービスを利用する者と大規模型のサービスを利用する者との公平性の観点から、大規模型の報酬が適用される事業所を利用する者の区分支給限度基準額の管理において、通常規模型の単位数を用いることとする。
</t>
    <phoneticPr fontId="2"/>
  </si>
  <si>
    <r>
      <t xml:space="preserve">加算名
</t>
    </r>
    <r>
      <rPr>
        <sz val="10"/>
        <rFont val="ＭＳ ゴシック"/>
        <family val="3"/>
        <charset val="128"/>
      </rPr>
      <t>※広島県管轄介護サービス事業所について記載</t>
    </r>
    <rPh sb="0" eb="2">
      <t>カサン</t>
    </rPh>
    <rPh sb="2" eb="3">
      <t>メイ</t>
    </rPh>
    <rPh sb="5" eb="8">
      <t>ヒロシマケン</t>
    </rPh>
    <rPh sb="8" eb="10">
      <t>カンカツ</t>
    </rPh>
    <rPh sb="10" eb="12">
      <t>カイゴ</t>
    </rPh>
    <rPh sb="16" eb="18">
      <t>ジギョウ</t>
    </rPh>
    <rPh sb="18" eb="19">
      <t>ショ</t>
    </rPh>
    <rPh sb="23" eb="25">
      <t>キサイ</t>
    </rPh>
    <phoneticPr fontId="2"/>
  </si>
  <si>
    <t>概　要
※R3.1.18 第199回社保審-介護給付費分科会（資料１）より</t>
    <rPh sb="0" eb="1">
      <t>オオムネ</t>
    </rPh>
    <rPh sb="2" eb="3">
      <t>ヨウ</t>
    </rPh>
    <phoneticPr fontId="2"/>
  </si>
  <si>
    <t>41-43</t>
    <phoneticPr fontId="2"/>
  </si>
  <si>
    <t>47-48</t>
    <phoneticPr fontId="2"/>
  </si>
  <si>
    <t>50-52</t>
    <phoneticPr fontId="2"/>
  </si>
  <si>
    <t>59-61</t>
    <phoneticPr fontId="2"/>
  </si>
  <si>
    <t>68-72</t>
    <phoneticPr fontId="2"/>
  </si>
  <si>
    <t>76-77</t>
    <phoneticPr fontId="2"/>
  </si>
  <si>
    <t>79-80</t>
    <phoneticPr fontId="2"/>
  </si>
  <si>
    <t>93-95</t>
    <phoneticPr fontId="2"/>
  </si>
  <si>
    <t>95-97</t>
    <phoneticPr fontId="2"/>
  </si>
  <si>
    <t>98-99</t>
    <phoneticPr fontId="2"/>
  </si>
  <si>
    <t>104-105</t>
    <phoneticPr fontId="2"/>
  </si>
  <si>
    <t>102-103</t>
    <phoneticPr fontId="2"/>
  </si>
  <si>
    <t>111-112</t>
    <phoneticPr fontId="2"/>
  </si>
  <si>
    <t>127-130</t>
    <phoneticPr fontId="2"/>
  </si>
  <si>
    <t>161-162</t>
    <phoneticPr fontId="2"/>
  </si>
  <si>
    <t>頁</t>
    <rPh sb="0" eb="1">
      <t>ページ</t>
    </rPh>
    <phoneticPr fontId="2"/>
  </si>
  <si>
    <t>介護療養型医療施設の円滑な移行</t>
    <phoneticPr fontId="2"/>
  </si>
  <si>
    <r>
      <t>・所定疾患施設療養費について、介護老人保健施設の入所者により適切な医療を提供する観点から、介護老人保健施設における疾患の発症・治療状況を踏まえ、算定要件や算定日数、対象疾患等の見直しを行う。
　</t>
    </r>
    <r>
      <rPr>
        <sz val="12"/>
        <color rgb="FFFF0000"/>
        <rFont val="ＭＳ Ｐゴシック"/>
        <family val="3"/>
        <charset val="128"/>
        <scheme val="minor"/>
      </rPr>
      <t>ア 算定要件において、検査の実施を明確化する。当該検査については、協力医療機関等と連携して行った検査を含むこととする。</t>
    </r>
    <r>
      <rPr>
        <sz val="12"/>
        <color theme="1"/>
        <rFont val="ＭＳ Ｐゴシック"/>
        <family val="2"/>
        <charset val="128"/>
        <scheme val="minor"/>
      </rPr>
      <t xml:space="preserve">
　イ 所定疾患施設療養費（Ⅱ）の算定日数を、「連続する７日まで」から「連続する 10 日まで」に延長する
　ウ 対象疾患について、蜂窩織炎を追加する。
　エ 業務負担軽減の観点から、診療内容等の給付費明細書の摘要欄への記載は求めないこととする。</t>
    </r>
    <rPh sb="72" eb="74">
      <t>サンテイ</t>
    </rPh>
    <rPh sb="74" eb="76">
      <t>ヨウケン</t>
    </rPh>
    <rPh sb="77" eb="79">
      <t>サンテイ</t>
    </rPh>
    <rPh sb="79" eb="81">
      <t>ニッスウ</t>
    </rPh>
    <rPh sb="82" eb="84">
      <t>タイショウ</t>
    </rPh>
    <rPh sb="84" eb="86">
      <t>シッカン</t>
    </rPh>
    <rPh sb="86" eb="87">
      <t>トウ</t>
    </rPh>
    <rPh sb="248" eb="250">
      <t>シンリョウ</t>
    </rPh>
    <rPh sb="250" eb="252">
      <t>ナイヨウ</t>
    </rPh>
    <rPh sb="252" eb="253">
      <t>トウ</t>
    </rPh>
    <rPh sb="269" eb="270">
      <t>モト</t>
    </rPh>
    <phoneticPr fontId="2"/>
  </si>
  <si>
    <t>・介護サービス事業者に、感染症の発生及びまん延等に関する取組の徹底を求める観点から、以下の取組を義務づける。その際、３年の経過措置期間を設けることとする。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t>
    <phoneticPr fontId="2"/>
  </si>
  <si>
    <r>
      <t>・かかりつけ医連携薬剤調整加算について、介護老人保健施設において、かかりつけ医との連携を推進し、継続的な薬物治療を提供する観点から、見直しを行う。
　</t>
    </r>
    <r>
      <rPr>
        <sz val="12"/>
        <color rgb="FFFF0000"/>
        <rFont val="ＭＳ Ｐゴシック"/>
        <family val="3"/>
        <charset val="128"/>
        <scheme val="minor"/>
      </rPr>
      <t>ア 診療報酬の例を参考に、入所時及び退所時におけるかかりつけ医との連携を前提としつつ、当該連携に係る取組と、かかりつけ医と共同して減薬に至った場合を区分して評価する。また、CHASE へのデータ提出とフィードバックの活用による PDCA サイクルの推進・ケアの向上を図ることを新たに評価する（減薬に至った場合の評価についてはこれを要件とする）。
　イ 連携に係る取組については、入所に際し、薬剤の中止又は変更の可能性についてかかりつけ医に説明し理解を得るとともに、入所中に服薬している薬剤に変更があった場合には、退所時に、変更の経緯・理由や変更後の状態に関する情報をかかりつけ医に共有することを求めることとする。
　ウ 入所中に薬剤の変更が検討される場合に、より適切な薬物治療が提供されるよう、当該介護老人保健施設の医師又は薬剤師が、関連ガイドライン等を踏まえた高齢者の薬物療法に関する研修を受講していることを求めることとする。</t>
    </r>
    <phoneticPr fontId="2"/>
  </si>
  <si>
    <t>・訪問入浴介護について、利用者への円滑なサービス提供と適切な評価を図る観点から、以下の見直しを行う。
　ア 新規利用者へのサービス提供に際して、事前の居宅訪問を行うなど、事業者に一定の対応が生じていることを踏まえ、新規利用者に対して、初回のサービス提供を行う前に居宅を訪問し、訪問入浴介護の利用に関する調整（浴槽の設置場所や給排水の方法の確認等）を行った場合を評価する新たな加算を創設する。※新設
　イ 清拭又は部分浴を実施した場合の減算について、サービス提供の実態を踏まえ、減算幅を見直す。※見直し</t>
    <phoneticPr fontId="2"/>
  </si>
  <si>
    <t>・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t>
    <rPh sb="137" eb="139">
      <t>サンコウ</t>
    </rPh>
    <phoneticPr fontId="2"/>
  </si>
  <si>
    <t>・地域の実情に応じて、既存の地域資源・地域の人材を活用しながら、サービスの実施を可能とする観点から、定期巡回・随時対応型訪問介護看護と同様に、利用者の処遇に支障がない場合は、以下について可能とする。
　ア オペレーターについて、
　　ⅰ 併設施設等（短期入所生活介護、短期入所療養介護、特定施設入居者生活介護、地域密着型特定施設入居者生活介護、認知症対応型共同生活介護、小規模多機能型居宅介護、看護小規模多機能型居宅介護、介護老人福祉施設、地域密着型介護老人福祉施設、介護老人保健施設、介護療養型医療施設、介護医療院）の職員と兼務すること。
　　ⅱ 随時訪問サービスを行う訪問介護員等と兼務すること。
　イ 他の訪問介護事業所、定期巡回・随時対応型訪問介護看護事業所に、事業を「一部委託」すること。
　ウ 複数の事業所間で、随時対応サービス（通報の受付）を「集約化」すること。</t>
    <phoneticPr fontId="2"/>
  </si>
  <si>
    <t>・特別養護老人ホーム及び地域密着型特別養護老人ホーム等の人員配置基準について、人材確保や職員定着の観点から、職員の勤務シフトを組みやすくするなどの取組を推進するとともに、入所者の処遇や職員の負担に配慮する観点から、食事、健康管理、衛生管理、生活相談等における役務の提供や設備の供与が入所者の身体的、精神的特性を配慮して適切に行われること、労働関係法令に基づき、職員の休憩時間や有給休暇等が適切に確保されていることなどの留意点を明示しつつ、以下の見直しを行う。
　ア 従来型とユニット型を併設する場合において、入所者の処遇に支障がない場合、介護・看護職員の兼務を可能とする。
　イ 広域型特別養護老人ホーム又は介護老人保健施設と小規模多機能型居宅介護事業所を併設する場合において、入所者の処遇や事業所の管理上支障がない場合、管理者・介護職員の兼務を可能とする。
　ウ サテライト型居住施設において、本体施設が特別養護老人ホーム・地域密着型特別養護老人ホームである場合に、本体施設の生活相談員により当該サテライト型居住施設の入居者の処遇が適切に行われると認められるときは、生活相談員を置かないことを可能とする。
　エ 地域密着型特別養護老人ホーム（サテライト型を除く）において、他の社会福祉施設等との連携を図ることにより当該地域密着型特別養護老人ホームの効果的な運営を期待することができる場合であって、入所者の処遇に支障がないときは、栄養士を置かないことを可能とする。</t>
    <phoneticPr fontId="2"/>
  </si>
  <si>
    <t>・テクノロジーの活用により介護サービスの質の向上、業務効率化及び職員の負担軽減を推進していく観点から、令和２年度に実施された介護ロボット導入支援及び導入効果実証研究の結果等も踏まえ、全ての入所者について見守りセンサーを導入し、夜勤職員全員がインカム等の ICT を使用するとともに、職員の負担軽減や職員毎の効率化のばらつきに配慮し、委員会の設置や職員に対する十分な休憩時間の確保等を含めた安全体制等の確保を行っていることを要件として、介護老人福祉施設（従来型）の利用定員 26人以上の場合の夜間の配置基準を緩和する。
具体的には、1日あたりの配置人員数として、利用者の数が 26 人以上 60 人以下の場合の配置人員数を現行の２人以上から 1.6 人以上に、同 61 人以上 80 人以下の場合の配置人員数を現行の３人以上から 2.4 人以上に、同 81 人以上 100 人以下の場合の配置人員数を現行の４人以上から 3.2 人以上に、同 101 人以上の場合は 3.2 に利用者の数が 100 を超えて 25 又はその端数を増すごとに 0.8 を加えて得た数以上に見直す。ただし、常時1人以上配置（利用者の数が６１人以上の場合は常時2人以上配置）するものとする。
人員配置基準の緩和の申請にあたっては、
　ⅰ 利用者の安全やケアの質の確保、職員の負担を軽減するための委員会の設置、
　ⅱ 職員に対する十分な休憩時間の確保等の勤務・雇用条件への配慮、
　ⅲ 緊急時の体制整備（近隣在住職員を中心とした緊急参集要員の確保等）、
　ⅳ 機器の不具合の定期チェックの実施（メーカーとの連携を含む）、
　ⅴ 職員に対するテクノロジー活用に関する教育の実施、
　ⅵ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t>
    <phoneticPr fontId="2"/>
  </si>
  <si>
    <t>・テクノロジーの活用により介護サービスの質の向上、業務効率化及び職員の負担軽減を推進していく観点から、令和２年度に実施された介護ロボット導入支援及び導入効果実証研究の結果等も踏まえ、夜勤職員配置加算等について、以下のとおり見直す。
　ア 介護老人福祉施設等における見守り機器を導入した場合の夜勤職員配置加算（夜勤を行う介護職員又は看護職員の数が「最低基準を 0.9 以上上回っている場合」）について、見守りセンサーの入所者に占める導入割合の基準を 15％から 10％に緩和する。
　イ 介護老人福祉施設等における見守り機器を導入した場合の夜勤職員配置加算について、全ての入所者について見守りセンサーを導入し、夜勤職員全員がインカム等の ICT を使用するとともに、職員の負担軽減や職員毎の効率化のばらつきに配慮し、安全体制やケアの質の確保、職員の負担軽減を要件として、「最低基準を 0.6 以上（②の人員配置基準の緩和が適用される場合は 0.8 以上）上回っている場合」に算定できる新たな区分を設ける。
　ウ イの加算の申請にあたっては、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ⅴ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t>
    <phoneticPr fontId="2"/>
  </si>
  <si>
    <t>・サービス提供体制強化加算について、サービスの質の向上や職員のキャリアアップを一層推進する観点から、財政中立を念頭に、以下の見直しを行う。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t>
    <phoneticPr fontId="2"/>
  </si>
  <si>
    <t>・介護付きホームにおける中重度者や看取りへの対応の充実を図る観点から、看取り介護加算について、以下の見直しを行う。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イ 要件における看取りに関する協議等の参加者として、生活相談員を明記する。
　ウ 算定日数期間を超えて看取りに係るケアを行っている実態があることを踏まえ、現行の死亡日以前 30 日前からの算定に加えて、それ以前の一定期間の対応について、新たに評価する区分を設ける。
　エ 看取り期において夜勤又は宿直により看護職員を配置している場合に評価する新たな区分を設ける。</t>
    <phoneticPr fontId="2"/>
  </si>
  <si>
    <t>・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t>
    <phoneticPr fontId="2"/>
  </si>
  <si>
    <t>・介護保険施設における栄養ケア・マネジメントの取組を一層強化する観点から、以下の見直しを行う。
　ア 施設系サービスにおける栄養マネジメント加算を廃止し、栄養ケア・マネジメントを基本サービスとして行うこととする。このため、現行の栄養士に加えて、管理栄養士の配置を位置付ける（栄養士又は管理栄養士の配置を求める）とともに、入所者ごとの状態に応じた栄養管理を計画的に行うことを求める。栄養ケア・マネジメントが実施されていない場合は、基本報酬を減算する。その際、３年の経過措置期間を設けることとする。
　イ 低栄養リスクが高い者のみを対象とする低栄養リスク改善加算について、入所者全員への丁寧な栄養ケアの実施や栄養ケアに係る体制の充実を評価する加算に見直す。その際、CHASE へのデータ提出とフィードバックの活用による更なる PDCA サイクルの推進・ケアの向上を図ることを要件の一つとする（※３（２）①イ参照）。また、管理栄養士の配置について、栄養ケア・マネジメントの質を確保しつつ、管理栄養士が柔軟な働き方ができるようにする観点から、常勤換算方式による確保を求めることとする。さらに、褥瘡管理に関する取組を進める観点から、同加算と褥瘡マネジメント加算との併算定を可能とする。
　ウ 経口維持加算について、継続的な経口維持に関する取組を進める観点から、原則６月とする算定期間の要件を廃止する。</t>
    <phoneticPr fontId="2"/>
  </si>
  <si>
    <t>・通所系サービス、多機能系サービス、居住系サービスについて、利用者の口腔機能低下を早期に確認し、適切な管理等を行うことによって、口腔機能低下の重症化等の予防、維持、回復等につなげる観点から、介護職員が実施可能な口腔スクリーニングの実施を評価する新たな加算を創設する。その際、目的及び方法等に鑑み、栄養スクリーニング加算による取組・評価と一体的に行うものとする。※新設
　また、通所介護、地域密着型通所介護、認知症対応型通所介護、通所リハビリテーションを対象とする口腔機能向上加算について、看護小規模多機能型居宅介護を新たに対象とするとともに、CHASE へのデータ提出とフィードバックの活用による更なる PDCA サイクルの推進・ケアの向上を図ることを評価する新たな区分を設ける。（※３（２）①イ参照）</t>
    <phoneticPr fontId="2"/>
  </si>
  <si>
    <t>・在宅復帰・在宅療養支援等評価指標及び要件について、介護老人保健施設の在宅復帰・在宅療養支援機能をさらに促進する観点から、指標の取得状況等も踏まえ、以下の見直しを行う。その際、６月の経過措置期間を設けることとする。
　ア 居宅サービス実施数に係る指標において、訪問リハビリテーションの実施を更に促進するため、訪問リハビリテーションの比重を高くする。
　イ リハビリテーション専門職配置割合に係る指標において、入所者の状態に応じたより多様なリハビリテーション提供体制を評価するため、理学療法士、作業療法士及び言語聴覚士の３職種の配置を評価する。
　ウ 基本型以上についてリハビリテーションマネジメントの実施要件が求められているが、より入所者の状態にあったリハビリテーションを提供するため、医師の詳細な指示に基づくリハビリテーションに関する事項を明確化する。</t>
    <phoneticPr fontId="2"/>
  </si>
  <si>
    <t>・介護事業者によるテクノロジーの活用によるサービスの質の向上、業務効率化及び職員の負担軽減の取組を評価する観点から、以下の見直しを行う。
　ア 介護老人福祉施設や特定施設入居者生活介護等において、テクノロジーを活用した複数の機器（見守りセンサー、インカム、記録ソフト等のICT、移乗支援機器）を活用し、利用者に対するケアのアセスメント評価や人員体制の見直しを PDCA サイクルによって継続して行っている場合については、日常生活継続支援加算及び入居継続支援加算の「介護福祉士数が常勤換算で入所者数が６又はその端数を増すごとに１以上」とする要件を、「７又はその端数を増すごとに１以上」とする。
要件緩和の申請にあたっては、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
　イ サービス提供体制強化加算について、新たに設ける区分の算定に当たり、施設系サービス及び介護付きホームに一つ以上の実施を求めるサービスの質の向上につながる取組の事項の一つにテクノロジーの活用を盛り込む。（※(1)③再掲）</t>
    <phoneticPr fontId="2"/>
  </si>
  <si>
    <t>・地域区分については、「居宅介護支援事業所の管理者要件等に関する審議報告」（令和元年12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t>
    <phoneticPr fontId="2"/>
  </si>
  <si>
    <t>・通所介護における個別機能訓練加算について、より利用者の自立支援等に資する個別機能訓練の提供を促進する観点から、加算の取得状況や加算を取得した事業所の機能訓練の実施状況等を踏まえ、以下の見直しを行う。
　ア 加算（Ⅰ）（身体機能向上を目的とする機能訓練を評価）及び加算（Ⅱ）（生活機能向上を目的とする機能訓練を評価）を統合する。
　イ 人員配置について、小規模事業所でも必要な人員の確保を可能とする観点から、機能訓練指導員の専従１名以上（配置時間帯の定めなし）の配置を求める（現行の加算（Ⅱ）の要件）。
　ウ 機能訓練項目について、利用者の心身の状況に応じて、身体機能・生活機能向上を目的とする機能訓練項目を柔軟に設定することを可能とする。
　エ 訓練対象者及び実施者について、５人程度以下の小集団又は個別に、機能訓練指導員が直接実施することとする（現行の加算（Ⅱ）の要件）。
　オ 人員欠如減算又は定員超過減算を算定している場合は、算定できないこととする。
　カ 上記を基本としつつ、これまで加算（Ⅰ）及び加算（Ⅱ）を併算定している事業所があることを踏まえ、機能訓練指導員について、イで求める機能訓練指導員に加えて専従１名以上をサービス提供時間帯を通じて配置した場合を評価する上位の加算区分を設ける。
　キ CHASE へのデータ提出とフィードバックの活用による更なる PDCA サイクルの推進・ケアの向上を図ることを評価する新たな区分を設ける。（※３（２）①イ参照）</t>
    <phoneticPr fontId="2"/>
  </si>
  <si>
    <t>・ADL 維持等加算について、自立支援・重度化防止に向けた取組を一層推進する観点から、以下の見直しを行う。
　ア クリームスキミングを防止する観点や、現状の同加算の取得状況や課題を踏まえ、算定要件について、以下の見直しを行う。
　　・ 初月と６月目の ADL 値の報告について、評価可能な者は原則全員報告を求める。
　　・ リハビリテーションサービスを併用している者について、同加算取得事業者がリハビリテーションサービス事業者と連携して機能訓練を実施している場合に限り、同加算に係る計算式の対象とする。
　　・ 利用者の総数や要介護度、要介護等認定月に係る要件を緩和する。
　　・ ADL 利得が上位 85％の者について、各々の ADL 利得を合計したものが０以上とする要件について、初月の ADL 値に応じて調整式で得られた利用者の調整済 ADL 利得が一定の値以上とする。
　　・ CHASE へのデータ提出とフィードバックの活用による PDCA サイクルの推進・ケアの向上を図ることを求める。（※３（２）①イ参照）
　イ より自立支援等に効果的な取組を行い、利用者の ADL を良好に維持・改善する事業者を高く評価する新たな区分を設ける。
　ウ 通所介護に加えて、機能訓練等に従事する者を十分に配置し、ADL の維持等を目的とする認知症対応型通所介護、特定施設入居者生活介護、地域密着型特定施設入居者生活介護、介護老人福祉施設、地域密着型介護老人福祉施設入所者生活介護を同加算の対象とする。</t>
    <phoneticPr fontId="2"/>
  </si>
  <si>
    <t>・居宅介護支援について、適切なケアマネジメントの実施を確保しつつ、経営の安定化を図る観点から、介護支援専門員１人当たりの取扱件数が 40 件以上の場合40件目から、60 件以上の場合60件目からそれぞれ評価が低くなる（40 件未満は居宅介護支援費（Ⅰ）、40 件以上 60 件未満の部分は同（Ⅱ）、60 件以上の部分は同（Ⅲ）が適用される）逓減制において、一定の ICT（AI を含む）の活用又は事務職員の配置を行っている事業者については、逓減制の適用（居宅介護支援費（Ⅱ）の適用）を 45 件以上の部分からとする見直しを行う。その際、この取扱いを行う場合の逓減率（居宅介護支援費（Ⅱ）及び（Ⅲ）の単位数）について、メリハリをつけた設定とする見直しを行う。また、特定事業所加算における「介護支援専門員１人当たりの受け入れ可能な利用者数」について、この取扱いを踏まえた見直しを行う。
　また、逓減制における介護支援専門員１人当たりの取扱件数の計算に当たり、現在、事業所が自然災害や感染症等による突発的な対応で利用者を受け入れた場合は、例外的に件数に含めないこととしているが、地域の実情を踏まえ、事業所がその周辺の中山間地域等の事業所の存在状況からやむを得ず利用者を受け入れた場合についても例外的に件数に含めない取扱いを可能とする見直しを行う。</t>
    <phoneticPr fontId="2"/>
  </si>
  <si>
    <t>※数字は「令和3年度介護報酬改定における改定事項について」のページ数です。</t>
    <rPh sb="1" eb="3">
      <t>スウジ</t>
    </rPh>
    <rPh sb="5" eb="7">
      <t>レイワ</t>
    </rPh>
    <rPh sb="8" eb="10">
      <t>ネンド</t>
    </rPh>
    <rPh sb="10" eb="12">
      <t>カイゴ</t>
    </rPh>
    <rPh sb="12" eb="14">
      <t>ホウシュウ</t>
    </rPh>
    <rPh sb="14" eb="16">
      <t>カイテイ</t>
    </rPh>
    <rPh sb="20" eb="22">
      <t>カイテイ</t>
    </rPh>
    <rPh sb="22" eb="24">
      <t>ジコウ</t>
    </rPh>
    <rPh sb="33" eb="34">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</si>
</sst>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8"/>
      <color theme="1"/>
      <name val="ＭＳ Ｐゴシック"/>
      <family val="2"/>
      <charset val="128"/>
      <scheme val="minor"/>
    </font>
    <font>
      <strike/>
      <sz val="10"/>
      <color rgb="FFFF0000"/>
      <name val="ＭＳ Ｐゴシック"/>
      <family val="3"/>
      <charset val="128"/>
      <scheme val="minor"/>
    </font>
    <font>
      <sz val="9"/>
      <color theme="1"/>
      <name val="ＭＳ Ｐゴシック"/>
      <family val="3"/>
      <charset val="128"/>
      <scheme val="minor"/>
    </font>
    <font>
      <sz val="10"/>
      <color rgb="FF000000"/>
      <name val="ＭＳ ゴシック"/>
      <family val="3"/>
      <charset val="128"/>
    </font>
    <font>
      <b/>
      <sz val="11"/>
      <name val="ＭＳ Ｐゴシック"/>
      <family val="3"/>
      <charset val="128"/>
      <scheme val="minor"/>
    </font>
    <font>
      <b/>
      <sz val="18"/>
      <name val="ＭＳ ゴシック"/>
      <family val="3"/>
      <charset val="128"/>
    </font>
    <font>
      <sz val="11"/>
      <color rgb="FFFF0000"/>
      <name val="ＭＳ ゴシック"/>
      <family val="3"/>
      <charset val="128"/>
    </font>
    <font>
      <sz val="11"/>
      <name val="ＭＳ ゴシック"/>
      <family val="3"/>
      <charset val="128"/>
    </font>
    <font>
      <b/>
      <sz val="14"/>
      <name val="ＭＳ ゴシック"/>
      <family val="3"/>
      <charset val="128"/>
    </font>
    <font>
      <b/>
      <sz val="11"/>
      <color rgb="FFFF0000"/>
      <name val="ＭＳ ゴシック"/>
      <family val="3"/>
      <charset val="128"/>
    </font>
    <font>
      <sz val="12"/>
      <color theme="1"/>
      <name val="ＭＳ ゴシック"/>
      <family val="3"/>
      <charset val="128"/>
    </font>
    <font>
      <sz val="12"/>
      <name val="ＭＳ ゴシック"/>
      <family val="3"/>
      <charset val="128"/>
    </font>
    <font>
      <sz val="14"/>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scheme val="minor"/>
    </font>
    <font>
      <sz val="10"/>
      <name val="ＭＳ ゴシック"/>
      <family val="3"/>
      <charset val="128"/>
    </font>
    <font>
      <b/>
      <sz val="14"/>
      <name val="ＭＳ Ｐゴシック"/>
      <family val="3"/>
      <charset val="128"/>
      <scheme val="minor"/>
    </font>
    <font>
      <b/>
      <sz val="14"/>
      <name val="ＭＳ Ｐゴシック"/>
      <family val="2"/>
      <charset val="128"/>
      <scheme val="minor"/>
    </font>
    <font>
      <b/>
      <sz val="12"/>
      <name val="ＭＳ ゴシック"/>
      <family val="3"/>
      <charset val="128"/>
    </font>
    <font>
      <sz val="12"/>
      <color theme="1"/>
      <name val="ＭＳ Ｐゴシック"/>
      <family val="2"/>
      <charset val="128"/>
      <scheme val="minor"/>
    </font>
    <font>
      <sz val="12"/>
      <color rgb="FFFF0000"/>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99FFCC"/>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bottom style="thin">
        <color indexed="64"/>
      </bottom>
      <diagonal/>
    </border>
    <border>
      <left/>
      <right/>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1" xfId="0" applyBorder="1" applyAlignment="1">
      <alignment vertical="center" shrinkToFit="1"/>
    </xf>
    <xf numFmtId="0" fontId="3" fillId="0" borderId="1" xfId="0" applyFont="1" applyBorder="1" applyAlignment="1">
      <alignment vertical="center" wrapText="1" shrinkToFit="1"/>
    </xf>
    <xf numFmtId="0" fontId="0" fillId="0" borderId="1" xfId="0" applyBorder="1" applyAlignment="1">
      <alignment horizontal="center" vertical="center" wrapText="1"/>
    </xf>
    <xf numFmtId="0" fontId="4"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vertical="center" wrapText="1"/>
    </xf>
    <xf numFmtId="0" fontId="0" fillId="0" borderId="1" xfId="0" applyBorder="1">
      <alignment vertical="center"/>
    </xf>
    <xf numFmtId="0" fontId="3" fillId="0" borderId="1" xfId="0" applyFont="1" applyBorder="1" applyAlignment="1">
      <alignment vertical="center" wrapText="1"/>
    </xf>
    <xf numFmtId="0" fontId="0" fillId="0" borderId="1" xfId="0" applyBorder="1" applyAlignment="1">
      <alignment vertical="center" wrapText="1"/>
    </xf>
    <xf numFmtId="0" fontId="5" fillId="2" borderId="1" xfId="0" applyFont="1" applyFill="1" applyBorder="1" applyAlignment="1">
      <alignment vertical="center" wrapText="1"/>
    </xf>
    <xf numFmtId="0" fontId="0" fillId="0" borderId="1" xfId="0" applyBorder="1" applyAlignment="1">
      <alignment horizontal="center" vertical="center"/>
    </xf>
    <xf numFmtId="0" fontId="0" fillId="0" borderId="2" xfId="0" applyFill="1" applyBorder="1"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horizontal="center" vertical="center"/>
    </xf>
    <xf numFmtId="0" fontId="0" fillId="0" borderId="2" xfId="0" applyFill="1" applyBorder="1" applyAlignment="1">
      <alignment horizontal="center" vertical="center" wrapText="1"/>
    </xf>
    <xf numFmtId="0" fontId="8" fillId="0" borderId="1" xfId="0" applyFont="1" applyBorder="1">
      <alignment vertical="center"/>
    </xf>
    <xf numFmtId="0" fontId="8" fillId="0" borderId="1" xfId="0" applyFont="1" applyBorder="1" applyAlignment="1">
      <alignment vertical="center" textRotation="255" shrinkToFit="1"/>
    </xf>
    <xf numFmtId="0" fontId="8" fillId="0" borderId="1" xfId="0" applyFont="1" applyBorder="1" applyAlignment="1">
      <alignment vertical="center" textRotation="255" wrapText="1"/>
    </xf>
    <xf numFmtId="0" fontId="4" fillId="0" borderId="1" xfId="0" applyFont="1" applyBorder="1" applyAlignment="1">
      <alignment vertical="center" wrapText="1"/>
    </xf>
    <xf numFmtId="0" fontId="7" fillId="2" borderId="1" xfId="0" applyFont="1" applyFill="1" applyBorder="1" applyAlignment="1">
      <alignment vertical="center" wrapText="1"/>
    </xf>
    <xf numFmtId="0" fontId="8" fillId="0" borderId="1" xfId="0" applyFont="1" applyBorder="1" applyAlignment="1">
      <alignment horizontal="center" vertical="center"/>
    </xf>
    <xf numFmtId="0" fontId="11" fillId="0" borderId="1" xfId="0" applyFont="1" applyBorder="1" applyAlignment="1">
      <alignment vertical="center" wrapText="1"/>
    </xf>
    <xf numFmtId="0" fontId="8" fillId="2" borderId="1" xfId="0" applyFont="1" applyFill="1" applyBorder="1" applyAlignment="1">
      <alignment horizontal="center" vertical="center"/>
    </xf>
    <xf numFmtId="0" fontId="13"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xf>
    <xf numFmtId="0" fontId="8" fillId="0" borderId="1" xfId="0" applyFont="1" applyBorder="1" applyAlignment="1">
      <alignment horizontal="center" vertical="center" shrinkToFit="1"/>
    </xf>
    <xf numFmtId="0" fontId="8" fillId="0" borderId="1" xfId="0" applyFont="1" applyBorder="1" applyAlignment="1">
      <alignment vertical="center" textRotation="255"/>
    </xf>
    <xf numFmtId="0" fontId="8" fillId="2" borderId="1" xfId="0" applyFont="1" applyFill="1" applyBorder="1" applyAlignment="1">
      <alignment vertical="center" textRotation="255"/>
    </xf>
    <xf numFmtId="0" fontId="8" fillId="0" borderId="1" xfId="0" applyFont="1" applyFill="1" applyBorder="1" applyAlignment="1">
      <alignment horizontal="center" vertical="center" shrinkToFit="1"/>
    </xf>
    <xf numFmtId="0" fontId="8" fillId="0" borderId="1" xfId="0" applyFont="1" applyBorder="1" applyAlignment="1">
      <alignment vertical="center" shrinkToFit="1"/>
    </xf>
    <xf numFmtId="0" fontId="8" fillId="0" borderId="1" xfId="0" applyFont="1" applyFill="1" applyBorder="1" applyAlignment="1">
      <alignment vertical="center" shrinkToFit="1"/>
    </xf>
    <xf numFmtId="0" fontId="1" fillId="0" borderId="0" xfId="0" applyFont="1">
      <alignment vertical="center"/>
    </xf>
    <xf numFmtId="0" fontId="14" fillId="0" borderId="0" xfId="0" applyFont="1" applyAlignment="1">
      <alignment vertical="center" wrapText="1"/>
    </xf>
    <xf numFmtId="0" fontId="0" fillId="2" borderId="1" xfId="0" applyFill="1" applyBorder="1" applyAlignment="1">
      <alignment vertical="center" wrapText="1"/>
    </xf>
    <xf numFmtId="0" fontId="5" fillId="0" borderId="0" xfId="0" applyFont="1" applyAlignment="1">
      <alignment vertical="center" wrapText="1"/>
    </xf>
    <xf numFmtId="0" fontId="0" fillId="0" borderId="0" xfId="0"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lignment vertical="center"/>
    </xf>
    <xf numFmtId="0" fontId="0" fillId="0" borderId="3"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vertical="center" shrinkToFit="1"/>
    </xf>
    <xf numFmtId="0" fontId="0" fillId="0" borderId="0" xfId="0"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8" fillId="0" borderId="0" xfId="0" applyFont="1" applyFill="1" applyBorder="1" applyAlignment="1">
      <alignment vertical="center" wrapText="1"/>
    </xf>
    <xf numFmtId="0" fontId="1" fillId="0" borderId="0" xfId="0" applyFont="1" applyFill="1" applyBorder="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textRotation="255"/>
    </xf>
    <xf numFmtId="0" fontId="8" fillId="0" borderId="0" xfId="0" applyFont="1" applyFill="1" applyBorder="1">
      <alignment vertical="center"/>
    </xf>
    <xf numFmtId="0" fontId="10" fillId="0" borderId="0" xfId="0" applyFont="1" applyFill="1" applyBorder="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13" fillId="0" borderId="0" xfId="0" applyFont="1" applyFill="1" applyBorder="1" applyAlignment="1">
      <alignment vertical="center" wrapText="1"/>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shrinkToFit="1"/>
    </xf>
    <xf numFmtId="0" fontId="10" fillId="0" borderId="0" xfId="0" applyFont="1" applyFill="1" applyBorder="1" applyAlignment="1">
      <alignment vertical="center" wrapText="1"/>
    </xf>
    <xf numFmtId="0" fontId="8" fillId="0" borderId="0" xfId="0" applyFont="1" applyFill="1" applyBorder="1" applyAlignment="1">
      <alignment vertical="center" textRotation="255"/>
    </xf>
    <xf numFmtId="0" fontId="0" fillId="0" borderId="0" xfId="0" applyFill="1" applyBorder="1" applyAlignment="1">
      <alignment vertical="center" textRotation="255"/>
    </xf>
    <xf numFmtId="0" fontId="11" fillId="0" borderId="0" xfId="0" applyFont="1">
      <alignment vertical="center"/>
    </xf>
    <xf numFmtId="0" fontId="5" fillId="0" borderId="1" xfId="0" applyFont="1" applyBorder="1" applyAlignment="1">
      <alignment horizontal="center" vertical="center" textRotation="255" wrapText="1"/>
    </xf>
    <xf numFmtId="0" fontId="0" fillId="2" borderId="1" xfId="0" applyFill="1" applyBorder="1" applyAlignment="1">
      <alignment horizontal="center" vertical="center" wrapText="1"/>
    </xf>
    <xf numFmtId="0" fontId="9" fillId="0" borderId="1" xfId="0" applyFont="1" applyBorder="1">
      <alignment vertical="center"/>
    </xf>
    <xf numFmtId="0" fontId="15" fillId="0" borderId="1" xfId="0" applyFont="1" applyBorder="1">
      <alignment vertical="center"/>
    </xf>
    <xf numFmtId="0" fontId="8" fillId="0" borderId="1" xfId="0" applyFont="1" applyFill="1" applyBorder="1">
      <alignment vertical="center"/>
    </xf>
    <xf numFmtId="0" fontId="8" fillId="0" borderId="1" xfId="0" applyFont="1" applyBorder="1" applyAlignment="1">
      <alignment vertical="center"/>
    </xf>
    <xf numFmtId="0" fontId="8" fillId="0" borderId="1" xfId="0" applyFont="1" applyFill="1" applyBorder="1" applyAlignment="1">
      <alignment vertical="center" wrapText="1"/>
    </xf>
    <xf numFmtId="0" fontId="8" fillId="2" borderId="1" xfId="0" applyFont="1" applyFill="1" applyBorder="1">
      <alignment vertical="center"/>
    </xf>
    <xf numFmtId="0" fontId="4" fillId="2" borderId="1" xfId="0" applyFont="1" applyFill="1" applyBorder="1" applyAlignment="1">
      <alignment vertical="center" wrapText="1"/>
    </xf>
    <xf numFmtId="0" fontId="8" fillId="0" borderId="1" xfId="0" applyFont="1" applyFill="1" applyBorder="1" applyAlignment="1">
      <alignment vertical="center" textRotation="255" shrinkToFit="1"/>
    </xf>
    <xf numFmtId="0" fontId="0" fillId="3" borderId="0" xfId="0" applyFill="1" applyBorder="1" applyAlignment="1">
      <alignment vertical="center" wrapText="1"/>
    </xf>
    <xf numFmtId="0" fontId="1" fillId="0" borderId="0" xfId="0" applyFont="1" applyBorder="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5" borderId="5" xfId="0" applyFont="1" applyFill="1" applyBorder="1" applyAlignment="1">
      <alignment horizontal="center" vertical="center"/>
    </xf>
    <xf numFmtId="0" fontId="22" fillId="6" borderId="1" xfId="0" applyFont="1" applyFill="1" applyBorder="1" applyAlignment="1">
      <alignment horizontal="center" vertical="center" wrapText="1" shrinkToFit="1"/>
    </xf>
    <xf numFmtId="0" fontId="22" fillId="5" borderId="4" xfId="0" applyFont="1" applyFill="1" applyBorder="1" applyAlignment="1">
      <alignment horizontal="center" vertical="center"/>
    </xf>
    <xf numFmtId="0" fontId="0" fillId="0" borderId="0" xfId="0" applyFill="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22" fillId="6" borderId="1"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0" xfId="0" applyFont="1" applyFill="1" applyBorder="1" applyAlignment="1">
      <alignment horizontal="center" vertical="center" wrapText="1" shrinkToFit="1"/>
    </xf>
    <xf numFmtId="0" fontId="22"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left" vertical="center"/>
    </xf>
    <xf numFmtId="0" fontId="16" fillId="0" borderId="0" xfId="0" applyFont="1" applyBorder="1" applyAlignment="1">
      <alignment vertical="center" wrapText="1"/>
    </xf>
    <xf numFmtId="0" fontId="18" fillId="0" borderId="0" xfId="0" applyFont="1"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23" fillId="0" borderId="1" xfId="0" applyFont="1" applyFill="1" applyBorder="1" applyAlignment="1">
      <alignment horizontal="center"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wrapText="1" shrinkToFit="1"/>
    </xf>
    <xf numFmtId="0" fontId="19" fillId="4" borderId="8"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22" fillId="5" borderId="9" xfId="0" applyFont="1" applyFill="1" applyBorder="1" applyAlignment="1">
      <alignment horizontal="center" vertical="center"/>
    </xf>
    <xf numFmtId="0" fontId="18" fillId="6" borderId="1" xfId="0" applyFont="1" applyFill="1" applyBorder="1" applyAlignment="1">
      <alignment horizontal="center" vertical="center"/>
    </xf>
    <xf numFmtId="0" fontId="24" fillId="0" borderId="0" xfId="0" applyFont="1">
      <alignment vertical="center"/>
    </xf>
    <xf numFmtId="0" fontId="25" fillId="0" borderId="0" xfId="0" applyFont="1">
      <alignment vertical="center"/>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xf>
    <xf numFmtId="0" fontId="26" fillId="0" borderId="1" xfId="0" applyFont="1" applyFill="1" applyBorder="1" applyAlignment="1">
      <alignment vertical="center" wrapText="1"/>
    </xf>
    <xf numFmtId="0" fontId="22" fillId="5" borderId="4" xfId="0" applyFont="1" applyFill="1" applyBorder="1" applyAlignment="1">
      <alignment horizontal="center" vertical="center" wrapText="1"/>
    </xf>
    <xf numFmtId="0" fontId="19" fillId="0" borderId="0" xfId="0" applyFont="1" applyAlignment="1">
      <alignment horizontal="center" vertical="center"/>
    </xf>
    <xf numFmtId="0" fontId="19" fillId="7" borderId="0" xfId="0" applyFont="1" applyFill="1" applyAlignment="1">
      <alignment horizontal="center" vertical="center"/>
    </xf>
    <xf numFmtId="0" fontId="19" fillId="0" borderId="0" xfId="0" applyFont="1" applyFill="1" applyBorder="1" applyAlignment="1">
      <alignment horizontal="center" vertical="center" wrapText="1" shrinkToFit="1"/>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textRotation="255"/>
    </xf>
    <xf numFmtId="0" fontId="30" fillId="0" borderId="0" xfId="0" applyFont="1" applyFill="1" applyBorder="1" applyAlignment="1">
      <alignment horizontal="center" vertical="center" shrinkToFit="1"/>
    </xf>
    <xf numFmtId="0" fontId="30" fillId="0" borderId="0" xfId="0" applyFont="1" applyFill="1" applyBorder="1" applyAlignment="1">
      <alignment horizontal="center" vertical="center" wrapText="1"/>
    </xf>
    <xf numFmtId="0" fontId="19" fillId="4" borderId="6" xfId="0" applyFont="1" applyFill="1" applyBorder="1" applyAlignment="1">
      <alignment horizontal="center" vertical="center" wrapText="1" shrinkToFit="1"/>
    </xf>
    <xf numFmtId="0" fontId="0"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20" fontId="0" fillId="0" borderId="1" xfId="0" applyNumberFormat="1" applyFill="1" applyBorder="1">
      <alignment vertical="center"/>
    </xf>
    <xf numFmtId="20" fontId="0" fillId="0" borderId="1" xfId="0" applyNumberFormat="1" applyFill="1" applyBorder="1" applyAlignment="1">
      <alignment vertical="center" wrapText="1"/>
    </xf>
    <xf numFmtId="20" fontId="0" fillId="0" borderId="1" xfId="0" applyNumberFormat="1" applyFill="1" applyBorder="1" applyAlignment="1">
      <alignment horizontal="center" vertical="center"/>
    </xf>
    <xf numFmtId="0" fontId="31" fillId="0" borderId="0" xfId="0" applyFont="1" applyBorder="1" applyAlignment="1">
      <alignment vertical="center"/>
    </xf>
    <xf numFmtId="0" fontId="22" fillId="0" borderId="0" xfId="0" applyFont="1" applyBorder="1" applyAlignment="1">
      <alignment vertical="center"/>
    </xf>
    <xf numFmtId="0" fontId="31" fillId="4" borderId="8" xfId="0" applyFont="1" applyFill="1" applyBorder="1" applyAlignment="1">
      <alignment horizontal="center" vertical="center" shrinkToFit="1"/>
    </xf>
    <xf numFmtId="0" fontId="32" fillId="0" borderId="1" xfId="0" applyFont="1" applyFill="1" applyBorder="1" applyAlignment="1">
      <alignment vertical="center" wrapText="1"/>
    </xf>
    <xf numFmtId="20" fontId="32" fillId="0" borderId="1" xfId="0" applyNumberFormat="1" applyFont="1" applyFill="1" applyBorder="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4" fillId="0" borderId="0" xfId="0" applyFont="1" applyFill="1" applyBorder="1" applyAlignment="1">
      <alignment vertical="center" wrapText="1"/>
    </xf>
    <xf numFmtId="0" fontId="21" fillId="5"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8" fillId="5" borderId="9" xfId="0" applyFont="1" applyFill="1" applyBorder="1" applyAlignment="1">
      <alignment horizontal="center" vertical="center" textRotation="255"/>
    </xf>
    <xf numFmtId="0" fontId="22" fillId="5" borderId="9" xfId="0" applyFont="1" applyFill="1" applyBorder="1" applyAlignment="1">
      <alignment horizontal="center" vertical="center"/>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8" fillId="5" borderId="5" xfId="0" applyFont="1" applyFill="1" applyBorder="1" applyAlignment="1">
      <alignment horizontal="center" vertical="center" textRotation="255"/>
    </xf>
    <xf numFmtId="0" fontId="18" fillId="5" borderId="4" xfId="0" applyFont="1" applyFill="1" applyBorder="1" applyAlignment="1">
      <alignment horizontal="center" vertical="center" textRotation="255"/>
    </xf>
    <xf numFmtId="0" fontId="18" fillId="5" borderId="9" xfId="0" applyFont="1" applyFill="1" applyBorder="1" applyAlignment="1">
      <alignment horizontal="center" vertical="center" textRotation="255"/>
    </xf>
    <xf numFmtId="0" fontId="22" fillId="5" borderId="4"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5" xfId="0" applyFont="1" applyFill="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horizontal="right" vertical="center"/>
    </xf>
    <xf numFmtId="0" fontId="18" fillId="0" borderId="10" xfId="0" applyFont="1" applyBorder="1" applyAlignment="1">
      <alignment horizontal="right" vertical="center"/>
    </xf>
    <xf numFmtId="0" fontId="19" fillId="4" borderId="1" xfId="0" applyFont="1" applyFill="1" applyBorder="1" applyAlignment="1">
      <alignment horizontal="center" vertical="center" shrinkToFit="1"/>
    </xf>
    <xf numFmtId="0" fontId="19" fillId="4" borderId="6"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7" fillId="6" borderId="6"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85</xdr:row>
      <xdr:rowOff>0</xdr:rowOff>
    </xdr:from>
    <xdr:to>
      <xdr:col>46</xdr:col>
      <xdr:colOff>375244</xdr:colOff>
      <xdr:row>85</xdr:row>
      <xdr:rowOff>4114800</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15982950" y="168821100"/>
          <a:ext cx="5861644" cy="4114800"/>
        </a:xfrm>
        <a:prstGeom prst="rect">
          <a:avLst/>
        </a:prstGeom>
      </xdr:spPr>
    </xdr:pic>
    <xdr:clientData/>
  </xdr:twoCellAnchor>
  <xdr:twoCellAnchor editAs="oneCell">
    <xdr:from>
      <xdr:col>48</xdr:col>
      <xdr:colOff>0</xdr:colOff>
      <xdr:row>85</xdr:row>
      <xdr:rowOff>0</xdr:rowOff>
    </xdr:from>
    <xdr:to>
      <xdr:col>57</xdr:col>
      <xdr:colOff>403495</xdr:colOff>
      <xdr:row>85</xdr:row>
      <xdr:rowOff>3946525</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22840950" y="168821100"/>
          <a:ext cx="6575695" cy="3946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0</xdr:colOff>
      <xdr:row>83</xdr:row>
      <xdr:rowOff>0</xdr:rowOff>
    </xdr:from>
    <xdr:to>
      <xdr:col>47</xdr:col>
      <xdr:colOff>375245</xdr:colOff>
      <xdr:row>84</xdr:row>
      <xdr:rowOff>3228577</xdr:rowOff>
    </xdr:to>
    <xdr:pic>
      <xdr:nvPicPr>
        <xdr:cNvPr id="2" name="図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15982950" y="168821100"/>
          <a:ext cx="5861644" cy="4114800"/>
        </a:xfrm>
        <a:prstGeom prst="rect">
          <a:avLst/>
        </a:prstGeom>
      </xdr:spPr>
    </xdr:pic>
    <xdr:clientData/>
  </xdr:twoCellAnchor>
  <xdr:twoCellAnchor editAs="oneCell">
    <xdr:from>
      <xdr:col>49</xdr:col>
      <xdr:colOff>0</xdr:colOff>
      <xdr:row>83</xdr:row>
      <xdr:rowOff>0</xdr:rowOff>
    </xdr:from>
    <xdr:to>
      <xdr:col>58</xdr:col>
      <xdr:colOff>403494</xdr:colOff>
      <xdr:row>84</xdr:row>
      <xdr:rowOff>3231752</xdr:rowOff>
    </xdr:to>
    <xdr:pic>
      <xdr:nvPicPr>
        <xdr:cNvPr id="3" name="図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22840950" y="168821100"/>
          <a:ext cx="6575695" cy="3946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0</xdr:colOff>
      <xdr:row>82</xdr:row>
      <xdr:rowOff>0</xdr:rowOff>
    </xdr:from>
    <xdr:to>
      <xdr:col>47</xdr:col>
      <xdr:colOff>375244</xdr:colOff>
      <xdr:row>84</xdr:row>
      <xdr:rowOff>254000</xdr:rowOff>
    </xdr:to>
    <xdr:pic>
      <xdr:nvPicPr>
        <xdr:cNvPr id="2" name="図 1">
          <a:extLst>
            <a:ext uri="{FF2B5EF4-FFF2-40B4-BE49-F238E27FC236}">
              <a16:creationId xmlns=""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47329725" y="135807450"/>
          <a:ext cx="5861644" cy="4645025"/>
        </a:xfrm>
        <a:prstGeom prst="rect">
          <a:avLst/>
        </a:prstGeom>
      </xdr:spPr>
    </xdr:pic>
    <xdr:clientData/>
  </xdr:twoCellAnchor>
  <xdr:twoCellAnchor editAs="oneCell">
    <xdr:from>
      <xdr:col>49</xdr:col>
      <xdr:colOff>0</xdr:colOff>
      <xdr:row>82</xdr:row>
      <xdr:rowOff>0</xdr:rowOff>
    </xdr:from>
    <xdr:to>
      <xdr:col>58</xdr:col>
      <xdr:colOff>403495</xdr:colOff>
      <xdr:row>84</xdr:row>
      <xdr:rowOff>257175</xdr:rowOff>
    </xdr:to>
    <xdr:pic>
      <xdr:nvPicPr>
        <xdr:cNvPr id="3" name="図 2">
          <a:extLst>
            <a:ext uri="{FF2B5EF4-FFF2-40B4-BE49-F238E27FC236}">
              <a16:creationId xmlns=""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54187725" y="135807450"/>
          <a:ext cx="6575695" cy="4648200"/>
        </a:xfrm>
        <a:prstGeom prst="rect">
          <a:avLst/>
        </a:prstGeom>
      </xdr:spPr>
    </xdr:pic>
    <xdr:clientData/>
  </xdr:twoCellAnchor>
  <xdr:twoCellAnchor>
    <xdr:from>
      <xdr:col>10</xdr:col>
      <xdr:colOff>825501</xdr:colOff>
      <xdr:row>0</xdr:row>
      <xdr:rowOff>101601</xdr:rowOff>
    </xdr:from>
    <xdr:to>
      <xdr:col>12</xdr:col>
      <xdr:colOff>330200</xdr:colOff>
      <xdr:row>0</xdr:row>
      <xdr:rowOff>596901</xdr:rowOff>
    </xdr:to>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19351626" y="101601"/>
          <a:ext cx="1733549"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j-ea"/>
              <a:ea typeface="+mj-ea"/>
            </a:rPr>
            <a:t>資料５</a:t>
          </a:r>
          <a:r>
            <a:rPr kumimoji="1" lang="en-US" altLang="ja-JP" sz="2800" b="1">
              <a:latin typeface="+mj-ea"/>
              <a:ea typeface="+mj-ea"/>
            </a:rPr>
            <a:t>‐</a:t>
          </a:r>
          <a:r>
            <a:rPr kumimoji="1" lang="ja-JP" altLang="en-US" sz="2800" b="1">
              <a:latin typeface="+mj-ea"/>
              <a:ea typeface="+mj-ea"/>
            </a:rPr>
            <a:t>３</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32</xdr:row>
      <xdr:rowOff>0</xdr:rowOff>
    </xdr:from>
    <xdr:to>
      <xdr:col>26</xdr:col>
      <xdr:colOff>375244</xdr:colOff>
      <xdr:row>34</xdr:row>
      <xdr:rowOff>254000</xdr:rowOff>
    </xdr:to>
    <xdr:pic>
      <xdr:nvPicPr>
        <xdr:cNvPr id="2" name="図 1">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47329725" y="135807450"/>
          <a:ext cx="5861644" cy="4645025"/>
        </a:xfrm>
        <a:prstGeom prst="rect">
          <a:avLst/>
        </a:prstGeom>
      </xdr:spPr>
    </xdr:pic>
    <xdr:clientData/>
  </xdr:twoCellAnchor>
  <xdr:twoCellAnchor editAs="oneCell">
    <xdr:from>
      <xdr:col>28</xdr:col>
      <xdr:colOff>0</xdr:colOff>
      <xdr:row>32</xdr:row>
      <xdr:rowOff>0</xdr:rowOff>
    </xdr:from>
    <xdr:to>
      <xdr:col>37</xdr:col>
      <xdr:colOff>403495</xdr:colOff>
      <xdr:row>34</xdr:row>
      <xdr:rowOff>257175</xdr:rowOff>
    </xdr:to>
    <xdr:pic>
      <xdr:nvPicPr>
        <xdr:cNvPr id="3" name="図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54187725" y="135807450"/>
          <a:ext cx="6575695" cy="464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33</xdr:row>
      <xdr:rowOff>0</xdr:rowOff>
    </xdr:from>
    <xdr:to>
      <xdr:col>24</xdr:col>
      <xdr:colOff>375244</xdr:colOff>
      <xdr:row>35</xdr:row>
      <xdr:rowOff>254000</xdr:rowOff>
    </xdr:to>
    <xdr:pic>
      <xdr:nvPicPr>
        <xdr:cNvPr id="2" name="図 1">
          <a:extLst>
            <a:ext uri="{FF2B5EF4-FFF2-40B4-BE49-F238E27FC236}">
              <a16:creationId xmlns=""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47329725" y="135807450"/>
          <a:ext cx="5861644" cy="4645025"/>
        </a:xfrm>
        <a:prstGeom prst="rect">
          <a:avLst/>
        </a:prstGeom>
      </xdr:spPr>
    </xdr:pic>
    <xdr:clientData/>
  </xdr:twoCellAnchor>
  <xdr:twoCellAnchor editAs="oneCell">
    <xdr:from>
      <xdr:col>26</xdr:col>
      <xdr:colOff>0</xdr:colOff>
      <xdr:row>33</xdr:row>
      <xdr:rowOff>0</xdr:rowOff>
    </xdr:from>
    <xdr:to>
      <xdr:col>35</xdr:col>
      <xdr:colOff>403495</xdr:colOff>
      <xdr:row>35</xdr:row>
      <xdr:rowOff>257175</xdr:rowOff>
    </xdr:to>
    <xdr:pic>
      <xdr:nvPicPr>
        <xdr:cNvPr id="3" name="図 2">
          <a:extLst>
            <a:ext uri="{FF2B5EF4-FFF2-40B4-BE49-F238E27FC236}">
              <a16:creationId xmlns=""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54187725" y="135807450"/>
          <a:ext cx="6575695" cy="464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42</xdr:row>
      <xdr:rowOff>0</xdr:rowOff>
    </xdr:from>
    <xdr:to>
      <xdr:col>26</xdr:col>
      <xdr:colOff>375244</xdr:colOff>
      <xdr:row>44</xdr:row>
      <xdr:rowOff>254000</xdr:rowOff>
    </xdr:to>
    <xdr:pic>
      <xdr:nvPicPr>
        <xdr:cNvPr id="2" name="図 1">
          <a:extLst>
            <a:ext uri="{FF2B5EF4-FFF2-40B4-BE49-F238E27FC236}">
              <a16:creationId xmlns=""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47329725" y="135807450"/>
          <a:ext cx="5861644" cy="4645025"/>
        </a:xfrm>
        <a:prstGeom prst="rect">
          <a:avLst/>
        </a:prstGeom>
      </xdr:spPr>
    </xdr:pic>
    <xdr:clientData/>
  </xdr:twoCellAnchor>
  <xdr:twoCellAnchor editAs="oneCell">
    <xdr:from>
      <xdr:col>28</xdr:col>
      <xdr:colOff>0</xdr:colOff>
      <xdr:row>42</xdr:row>
      <xdr:rowOff>0</xdr:rowOff>
    </xdr:from>
    <xdr:to>
      <xdr:col>37</xdr:col>
      <xdr:colOff>403495</xdr:colOff>
      <xdr:row>44</xdr:row>
      <xdr:rowOff>257175</xdr:rowOff>
    </xdr:to>
    <xdr:pic>
      <xdr:nvPicPr>
        <xdr:cNvPr id="3" name="図 2">
          <a:extLst>
            <a:ext uri="{FF2B5EF4-FFF2-40B4-BE49-F238E27FC236}">
              <a16:creationId xmlns=""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54187725" y="135807450"/>
          <a:ext cx="6575695" cy="464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42</xdr:row>
      <xdr:rowOff>0</xdr:rowOff>
    </xdr:from>
    <xdr:to>
      <xdr:col>24</xdr:col>
      <xdr:colOff>375244</xdr:colOff>
      <xdr:row>44</xdr:row>
      <xdr:rowOff>254000</xdr:rowOff>
    </xdr:to>
    <xdr:pic>
      <xdr:nvPicPr>
        <xdr:cNvPr id="2" name="図 1">
          <a:extLst>
            <a:ext uri="{FF2B5EF4-FFF2-40B4-BE49-F238E27FC236}">
              <a16:creationId xmlns=""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126" t="20421" r="50818" b="17412"/>
        <a:stretch/>
      </xdr:blipFill>
      <xdr:spPr>
        <a:xfrm>
          <a:off x="47329725" y="135807450"/>
          <a:ext cx="5861644" cy="4645025"/>
        </a:xfrm>
        <a:prstGeom prst="rect">
          <a:avLst/>
        </a:prstGeom>
      </xdr:spPr>
    </xdr:pic>
    <xdr:clientData/>
  </xdr:twoCellAnchor>
  <xdr:twoCellAnchor editAs="oneCell">
    <xdr:from>
      <xdr:col>26</xdr:col>
      <xdr:colOff>0</xdr:colOff>
      <xdr:row>42</xdr:row>
      <xdr:rowOff>0</xdr:rowOff>
    </xdr:from>
    <xdr:to>
      <xdr:col>35</xdr:col>
      <xdr:colOff>403495</xdr:colOff>
      <xdr:row>44</xdr:row>
      <xdr:rowOff>257175</xdr:rowOff>
    </xdr:to>
    <xdr:pic>
      <xdr:nvPicPr>
        <xdr:cNvPr id="3" name="図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275" t="32260" r="50870" b="15054"/>
        <a:stretch/>
      </xdr:blipFill>
      <xdr:spPr>
        <a:xfrm>
          <a:off x="54187725" y="135807450"/>
          <a:ext cx="6575695" cy="464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1"/>
  <sheetViews>
    <sheetView view="pageBreakPreview" topLeftCell="A4" zoomScaleNormal="100" zoomScaleSheetLayoutView="100" workbookViewId="0">
      <pane xSplit="28245" topLeftCell="AO1"/>
      <selection activeCell="X7" sqref="X7"/>
      <selection pane="topRight" activeCell="AO5" sqref="AO5"/>
    </sheetView>
  </sheetViews>
  <sheetFormatPr defaultRowHeight="13.5"/>
  <cols>
    <col min="1" max="1" width="4.375" customWidth="1"/>
    <col min="2" max="2" width="6.875" style="44" customWidth="1"/>
    <col min="3" max="3" width="7.5" style="45" customWidth="1"/>
    <col min="4" max="4" width="3.5" style="45" customWidth="1"/>
    <col min="5" max="5" width="6" style="46" customWidth="1"/>
    <col min="6" max="6" width="5.375" style="47" customWidth="1"/>
    <col min="7" max="7" width="4.25" style="45" customWidth="1"/>
    <col min="8" max="8" width="64" style="44" customWidth="1"/>
    <col min="9" max="12" width="3" customWidth="1"/>
    <col min="13" max="13" width="3.75" customWidth="1"/>
    <col min="14" max="14" width="3.125" customWidth="1"/>
    <col min="15" max="15" width="2.75" customWidth="1"/>
    <col min="16" max="16" width="3.125" customWidth="1"/>
    <col min="17" max="18" width="2.875" customWidth="1"/>
    <col min="19" max="19" width="3.25" customWidth="1"/>
    <col min="20" max="22" width="3.5" customWidth="1"/>
    <col min="23" max="23" width="3.5" style="54" customWidth="1"/>
    <col min="24" max="25" width="3.5" customWidth="1"/>
    <col min="26" max="26" width="2.75" customWidth="1"/>
    <col min="27" max="27" width="3.375" customWidth="1"/>
    <col min="28" max="36" width="3.5" customWidth="1"/>
    <col min="37" max="37" width="13" customWidth="1"/>
    <col min="38" max="38" width="13" style="52" customWidth="1"/>
  </cols>
  <sheetData>
    <row r="1" spans="1:39">
      <c r="A1" t="s">
        <v>190</v>
      </c>
    </row>
    <row r="2" spans="1:39">
      <c r="A2" s="74" t="s">
        <v>191</v>
      </c>
    </row>
    <row r="4" spans="1:39" ht="129.75" customHeight="1">
      <c r="A4" s="1" t="s">
        <v>0</v>
      </c>
      <c r="B4" s="2" t="s">
        <v>1</v>
      </c>
      <c r="C4" s="2" t="s">
        <v>2</v>
      </c>
      <c r="D4" s="3" t="s">
        <v>3</v>
      </c>
      <c r="E4" s="4" t="s">
        <v>4</v>
      </c>
      <c r="F4" s="5" t="s">
        <v>5</v>
      </c>
      <c r="G4" s="3" t="s">
        <v>6</v>
      </c>
      <c r="H4" s="6" t="s">
        <v>7</v>
      </c>
      <c r="I4" s="7" t="s">
        <v>8</v>
      </c>
      <c r="J4" s="8" t="s">
        <v>9</v>
      </c>
      <c r="K4" s="8" t="s">
        <v>10</v>
      </c>
      <c r="L4" s="75" t="s">
        <v>11</v>
      </c>
      <c r="M4" s="9" t="s">
        <v>12</v>
      </c>
      <c r="N4" s="9" t="s">
        <v>13</v>
      </c>
      <c r="O4" s="75" t="s">
        <v>14</v>
      </c>
      <c r="P4" s="9" t="s">
        <v>15</v>
      </c>
      <c r="Q4" s="9" t="s">
        <v>16</v>
      </c>
      <c r="R4" s="9" t="s">
        <v>17</v>
      </c>
      <c r="S4" s="9" t="s">
        <v>18</v>
      </c>
      <c r="T4" s="10" t="s">
        <v>19</v>
      </c>
      <c r="U4" s="9" t="s">
        <v>20</v>
      </c>
      <c r="V4" s="9" t="s">
        <v>21</v>
      </c>
      <c r="W4" s="11" t="s">
        <v>22</v>
      </c>
      <c r="X4" s="9" t="s">
        <v>23</v>
      </c>
      <c r="Y4" s="9" t="s">
        <v>24</v>
      </c>
      <c r="Z4" s="9" t="s">
        <v>25</v>
      </c>
      <c r="AA4" s="9" t="s">
        <v>192</v>
      </c>
      <c r="AB4" s="9" t="s">
        <v>26</v>
      </c>
      <c r="AC4" s="9" t="s">
        <v>27</v>
      </c>
      <c r="AD4" s="9" t="s">
        <v>28</v>
      </c>
      <c r="AE4" s="9" t="s">
        <v>29</v>
      </c>
      <c r="AF4" s="9" t="s">
        <v>30</v>
      </c>
      <c r="AG4" s="9" t="s">
        <v>31</v>
      </c>
      <c r="AH4" s="9" t="s">
        <v>32</v>
      </c>
      <c r="AI4" s="9" t="s">
        <v>33</v>
      </c>
      <c r="AJ4" s="9" t="s">
        <v>34</v>
      </c>
      <c r="AM4" s="85"/>
    </row>
    <row r="5" spans="1:39" ht="102.75" customHeight="1">
      <c r="A5" s="12">
        <v>1</v>
      </c>
      <c r="B5" s="13" t="s">
        <v>193</v>
      </c>
      <c r="C5" s="7" t="s">
        <v>194</v>
      </c>
      <c r="D5" s="3" t="s">
        <v>195</v>
      </c>
      <c r="E5" s="13" t="s">
        <v>196</v>
      </c>
      <c r="F5" s="14" t="s">
        <v>35</v>
      </c>
      <c r="G5" s="76" t="s">
        <v>197</v>
      </c>
      <c r="H5" s="9" t="s">
        <v>198</v>
      </c>
      <c r="I5" s="16">
        <v>3</v>
      </c>
      <c r="J5" s="16">
        <v>3</v>
      </c>
      <c r="K5" s="16">
        <v>3</v>
      </c>
      <c r="L5" s="16">
        <v>3</v>
      </c>
      <c r="M5" s="16">
        <v>3</v>
      </c>
      <c r="N5" s="16">
        <v>3</v>
      </c>
      <c r="O5" s="16">
        <v>3</v>
      </c>
      <c r="P5" s="16">
        <v>3</v>
      </c>
      <c r="Q5" s="16">
        <v>3</v>
      </c>
      <c r="R5" s="16">
        <v>3</v>
      </c>
      <c r="S5" s="16">
        <v>3</v>
      </c>
      <c r="T5" s="16">
        <v>3</v>
      </c>
      <c r="U5" s="16">
        <v>3</v>
      </c>
      <c r="V5" s="16">
        <v>3</v>
      </c>
      <c r="W5" s="16">
        <v>3</v>
      </c>
      <c r="X5" s="16">
        <v>3</v>
      </c>
      <c r="Y5" s="16">
        <v>3</v>
      </c>
      <c r="Z5" s="16">
        <v>3</v>
      </c>
      <c r="AA5" s="16">
        <v>3</v>
      </c>
      <c r="AB5" s="16">
        <v>3</v>
      </c>
      <c r="AC5" s="16">
        <v>3</v>
      </c>
      <c r="AD5" s="16">
        <v>3</v>
      </c>
      <c r="AE5" s="16">
        <v>3</v>
      </c>
      <c r="AF5" s="16">
        <v>3</v>
      </c>
      <c r="AG5" s="16">
        <v>3</v>
      </c>
      <c r="AH5" s="16">
        <v>3</v>
      </c>
      <c r="AI5" s="16">
        <v>3</v>
      </c>
      <c r="AJ5" s="16">
        <v>3</v>
      </c>
      <c r="AK5" s="17" t="s">
        <v>36</v>
      </c>
      <c r="AL5" s="59" t="s">
        <v>36</v>
      </c>
    </row>
    <row r="6" spans="1:39" ht="103.5" customHeight="1">
      <c r="A6" s="12">
        <v>2</v>
      </c>
      <c r="B6" s="13" t="s">
        <v>193</v>
      </c>
      <c r="C6" s="7" t="s">
        <v>194</v>
      </c>
      <c r="D6" s="3" t="s">
        <v>206</v>
      </c>
      <c r="E6" s="13" t="s">
        <v>207</v>
      </c>
      <c r="F6" s="14" t="s">
        <v>35</v>
      </c>
      <c r="G6" s="76" t="s">
        <v>197</v>
      </c>
      <c r="H6" s="9" t="s">
        <v>208</v>
      </c>
      <c r="I6" s="16">
        <v>4</v>
      </c>
      <c r="J6" s="16">
        <v>4</v>
      </c>
      <c r="K6" s="16">
        <v>4</v>
      </c>
      <c r="L6" s="16">
        <v>4</v>
      </c>
      <c r="M6" s="16">
        <v>4</v>
      </c>
      <c r="N6" s="16">
        <v>4</v>
      </c>
      <c r="O6" s="16">
        <v>4</v>
      </c>
      <c r="P6" s="16">
        <v>4</v>
      </c>
      <c r="Q6" s="16">
        <v>4</v>
      </c>
      <c r="R6" s="16">
        <v>4</v>
      </c>
      <c r="S6" s="16">
        <v>4</v>
      </c>
      <c r="T6" s="16">
        <v>4</v>
      </c>
      <c r="U6" s="16">
        <v>4</v>
      </c>
      <c r="V6" s="16">
        <v>4</v>
      </c>
      <c r="W6" s="16">
        <v>4</v>
      </c>
      <c r="X6" s="16">
        <v>4</v>
      </c>
      <c r="Y6" s="16">
        <v>4</v>
      </c>
      <c r="Z6" s="16">
        <v>4</v>
      </c>
      <c r="AA6" s="16">
        <v>4</v>
      </c>
      <c r="AB6" s="16">
        <v>4</v>
      </c>
      <c r="AC6" s="16">
        <v>4</v>
      </c>
      <c r="AD6" s="16">
        <v>4</v>
      </c>
      <c r="AE6" s="16">
        <v>4</v>
      </c>
      <c r="AF6" s="16">
        <v>4</v>
      </c>
      <c r="AG6" s="16">
        <v>4</v>
      </c>
      <c r="AH6" s="16">
        <v>4</v>
      </c>
      <c r="AI6" s="16">
        <v>4</v>
      </c>
      <c r="AJ6" s="16">
        <v>4</v>
      </c>
      <c r="AK6" s="17" t="s">
        <v>36</v>
      </c>
      <c r="AL6" s="59" t="s">
        <v>36</v>
      </c>
    </row>
    <row r="7" spans="1:39" ht="108.75" customHeight="1">
      <c r="A7" s="12">
        <v>3</v>
      </c>
      <c r="B7" s="13" t="s">
        <v>193</v>
      </c>
      <c r="C7" s="7" t="s">
        <v>194</v>
      </c>
      <c r="D7" s="3" t="s">
        <v>209</v>
      </c>
      <c r="E7" s="13" t="s">
        <v>210</v>
      </c>
      <c r="F7" s="13" t="s">
        <v>210</v>
      </c>
      <c r="G7" s="3" t="s">
        <v>197</v>
      </c>
      <c r="H7" s="9" t="s">
        <v>211</v>
      </c>
      <c r="I7" s="16"/>
      <c r="J7" s="16"/>
      <c r="K7" s="16"/>
      <c r="L7" s="16"/>
      <c r="M7" s="16"/>
      <c r="N7" s="16">
        <v>5</v>
      </c>
      <c r="O7" s="16">
        <v>5</v>
      </c>
      <c r="P7" s="16">
        <v>5</v>
      </c>
      <c r="Q7" s="16">
        <v>5</v>
      </c>
      <c r="R7" s="16">
        <v>5</v>
      </c>
      <c r="S7" s="18"/>
      <c r="T7" s="18"/>
      <c r="U7" s="18"/>
      <c r="V7" s="18"/>
      <c r="W7" s="16">
        <v>5</v>
      </c>
      <c r="X7" s="16">
        <v>5</v>
      </c>
      <c r="Y7" s="16">
        <v>5</v>
      </c>
      <c r="Z7" s="18"/>
      <c r="AA7" s="18"/>
      <c r="AB7" s="16">
        <v>5</v>
      </c>
      <c r="AC7" s="16">
        <v>5</v>
      </c>
      <c r="AD7" s="18"/>
      <c r="AE7" s="18"/>
      <c r="AF7" s="16">
        <v>5</v>
      </c>
      <c r="AG7" s="16">
        <v>5</v>
      </c>
      <c r="AH7" s="16">
        <v>5</v>
      </c>
      <c r="AI7" s="16">
        <v>5</v>
      </c>
      <c r="AJ7" s="16"/>
      <c r="AK7" s="17" t="s">
        <v>36</v>
      </c>
      <c r="AL7" s="59" t="s">
        <v>36</v>
      </c>
    </row>
    <row r="8" spans="1:39" ht="182.25" customHeight="1">
      <c r="A8" s="12">
        <v>4</v>
      </c>
      <c r="B8" s="13" t="s">
        <v>193</v>
      </c>
      <c r="C8" s="7" t="s">
        <v>194</v>
      </c>
      <c r="D8" s="3" t="s">
        <v>212</v>
      </c>
      <c r="E8" s="13" t="s">
        <v>213</v>
      </c>
      <c r="F8" s="14" t="s">
        <v>37</v>
      </c>
      <c r="G8" s="3"/>
      <c r="H8" s="9" t="s">
        <v>38</v>
      </c>
      <c r="I8" s="16"/>
      <c r="J8" s="16"/>
      <c r="K8" s="16"/>
      <c r="L8" s="16"/>
      <c r="M8" s="16"/>
      <c r="N8" s="16">
        <v>6</v>
      </c>
      <c r="O8" s="16">
        <v>6</v>
      </c>
      <c r="P8" s="16"/>
      <c r="Q8" s="16"/>
      <c r="R8" s="16"/>
      <c r="S8" s="16"/>
      <c r="T8" s="16"/>
      <c r="U8" s="16"/>
      <c r="V8" s="16"/>
      <c r="W8" s="19">
        <v>6</v>
      </c>
      <c r="X8" s="18"/>
      <c r="Y8" s="16">
        <v>6</v>
      </c>
      <c r="Z8" s="16"/>
      <c r="AA8" s="16"/>
      <c r="AB8" s="16"/>
      <c r="AC8" s="16"/>
      <c r="AD8" s="16"/>
      <c r="AE8" s="16"/>
      <c r="AF8" s="16"/>
      <c r="AG8" s="16"/>
      <c r="AH8" s="16"/>
      <c r="AI8" s="16"/>
      <c r="AJ8" s="16"/>
      <c r="AK8" s="17" t="s">
        <v>39</v>
      </c>
      <c r="AL8" s="59" t="s">
        <v>39</v>
      </c>
    </row>
    <row r="9" spans="1:39" ht="175.5" customHeight="1">
      <c r="A9" s="12">
        <v>5</v>
      </c>
      <c r="B9" s="13" t="s">
        <v>214</v>
      </c>
      <c r="C9" s="7" t="s">
        <v>215</v>
      </c>
      <c r="D9" s="3" t="s">
        <v>195</v>
      </c>
      <c r="E9" s="13" t="s">
        <v>216</v>
      </c>
      <c r="F9" s="14" t="s">
        <v>40</v>
      </c>
      <c r="G9" s="3"/>
      <c r="H9" s="10" t="s">
        <v>217</v>
      </c>
      <c r="I9" s="20">
        <v>9</v>
      </c>
      <c r="J9" s="20">
        <v>9</v>
      </c>
      <c r="K9" s="77"/>
      <c r="L9" s="21"/>
      <c r="M9" s="77"/>
      <c r="N9" s="36" t="s">
        <v>429</v>
      </c>
      <c r="O9" s="77"/>
      <c r="P9" s="36" t="s">
        <v>429</v>
      </c>
      <c r="Q9" s="36" t="s">
        <v>429</v>
      </c>
      <c r="R9" s="36" t="s">
        <v>429</v>
      </c>
      <c r="S9" s="77"/>
      <c r="T9" s="77"/>
      <c r="U9" s="20">
        <v>9</v>
      </c>
      <c r="V9" s="20">
        <v>9</v>
      </c>
      <c r="W9" s="36" t="s">
        <v>429</v>
      </c>
      <c r="X9" s="36" t="s">
        <v>429</v>
      </c>
      <c r="Y9" s="77"/>
      <c r="Z9" s="77"/>
      <c r="AA9" s="36" t="s">
        <v>429</v>
      </c>
      <c r="AB9" s="36" t="s">
        <v>429</v>
      </c>
      <c r="AC9" s="36" t="s">
        <v>429</v>
      </c>
      <c r="AD9" s="77"/>
      <c r="AE9" s="77"/>
      <c r="AF9" s="36" t="s">
        <v>429</v>
      </c>
      <c r="AG9" s="36" t="s">
        <v>429</v>
      </c>
      <c r="AH9" s="36" t="s">
        <v>429</v>
      </c>
      <c r="AI9" s="36" t="s">
        <v>429</v>
      </c>
      <c r="AJ9" s="77"/>
      <c r="AK9" s="22" t="s">
        <v>41</v>
      </c>
      <c r="AL9" s="59" t="s">
        <v>36</v>
      </c>
    </row>
    <row r="10" spans="1:39" ht="124.5" customHeight="1">
      <c r="A10" s="12">
        <v>6</v>
      </c>
      <c r="B10" s="13" t="s">
        <v>214</v>
      </c>
      <c r="C10" s="7" t="s">
        <v>215</v>
      </c>
      <c r="D10" s="3" t="s">
        <v>206</v>
      </c>
      <c r="E10" s="14" t="s">
        <v>218</v>
      </c>
      <c r="F10" s="14" t="s">
        <v>42</v>
      </c>
      <c r="G10" s="3"/>
      <c r="H10" s="9" t="s">
        <v>219</v>
      </c>
      <c r="I10" s="23">
        <v>10</v>
      </c>
      <c r="J10" s="23">
        <v>10</v>
      </c>
      <c r="K10" s="23">
        <v>10</v>
      </c>
      <c r="L10" s="23">
        <v>10</v>
      </c>
      <c r="M10" s="23"/>
      <c r="N10" s="23">
        <v>10</v>
      </c>
      <c r="O10" s="23">
        <v>10</v>
      </c>
      <c r="P10" s="23">
        <v>10</v>
      </c>
      <c r="Q10" s="23">
        <v>10</v>
      </c>
      <c r="R10" s="23">
        <v>10</v>
      </c>
      <c r="S10" s="23">
        <v>10</v>
      </c>
      <c r="T10" s="23">
        <v>10</v>
      </c>
      <c r="U10" s="23">
        <v>10</v>
      </c>
      <c r="V10" s="23">
        <v>10</v>
      </c>
      <c r="W10" s="23">
        <v>10</v>
      </c>
      <c r="X10" s="23">
        <v>10</v>
      </c>
      <c r="Y10" s="23">
        <v>10</v>
      </c>
      <c r="Z10" s="23">
        <v>10</v>
      </c>
      <c r="AA10" s="23">
        <v>10</v>
      </c>
      <c r="AB10" s="23">
        <v>10</v>
      </c>
      <c r="AC10" s="23">
        <v>10</v>
      </c>
      <c r="AD10" s="23">
        <v>10</v>
      </c>
      <c r="AE10" s="23">
        <v>10</v>
      </c>
      <c r="AF10" s="23">
        <v>10</v>
      </c>
      <c r="AG10" s="23">
        <v>10</v>
      </c>
      <c r="AH10" s="23">
        <v>10</v>
      </c>
      <c r="AI10" s="23">
        <v>10</v>
      </c>
      <c r="AJ10" s="23">
        <v>10</v>
      </c>
      <c r="AK10" s="17" t="s">
        <v>43</v>
      </c>
      <c r="AL10" s="59" t="s">
        <v>43</v>
      </c>
    </row>
    <row r="11" spans="1:39" ht="150" customHeight="1">
      <c r="A11" s="12">
        <v>7</v>
      </c>
      <c r="B11" s="13" t="s">
        <v>214</v>
      </c>
      <c r="C11" s="7" t="s">
        <v>215</v>
      </c>
      <c r="D11" s="3" t="s">
        <v>209</v>
      </c>
      <c r="E11" s="14" t="s">
        <v>220</v>
      </c>
      <c r="F11" s="14" t="s">
        <v>44</v>
      </c>
      <c r="G11" s="3"/>
      <c r="H11" s="9" t="s">
        <v>45</v>
      </c>
      <c r="I11" s="23"/>
      <c r="J11" s="23"/>
      <c r="K11" s="23"/>
      <c r="L11" s="23"/>
      <c r="M11" s="23"/>
      <c r="N11" s="23"/>
      <c r="O11" s="23"/>
      <c r="P11" s="23"/>
      <c r="Q11" s="23"/>
      <c r="R11" s="23"/>
      <c r="S11" s="28"/>
      <c r="T11" s="28"/>
      <c r="U11" s="28"/>
      <c r="V11" s="28"/>
      <c r="W11" s="28"/>
      <c r="X11" s="28"/>
      <c r="Y11" s="28"/>
      <c r="Z11" s="23">
        <v>11</v>
      </c>
      <c r="AA11" s="23"/>
      <c r="AB11" s="28"/>
      <c r="AC11" s="28"/>
      <c r="AD11" s="23">
        <v>11</v>
      </c>
      <c r="AE11" s="28"/>
      <c r="AF11" s="28"/>
      <c r="AG11" s="28"/>
      <c r="AH11" s="28"/>
      <c r="AI11" s="28"/>
      <c r="AJ11" s="28"/>
      <c r="AK11" s="17" t="s">
        <v>46</v>
      </c>
      <c r="AL11" s="59" t="s">
        <v>36</v>
      </c>
    </row>
    <row r="12" spans="1:39" ht="143.25" customHeight="1">
      <c r="A12" s="12">
        <v>8</v>
      </c>
      <c r="B12" s="13" t="s">
        <v>214</v>
      </c>
      <c r="C12" s="7" t="s">
        <v>215</v>
      </c>
      <c r="D12" s="3" t="s">
        <v>212</v>
      </c>
      <c r="E12" s="14" t="s">
        <v>221</v>
      </c>
      <c r="F12" s="14" t="s">
        <v>47</v>
      </c>
      <c r="G12" s="76" t="s">
        <v>197</v>
      </c>
      <c r="H12" s="9" t="s">
        <v>222</v>
      </c>
      <c r="I12" s="23"/>
      <c r="J12" s="23">
        <v>12</v>
      </c>
      <c r="K12" s="23"/>
      <c r="L12" s="23"/>
      <c r="M12" s="23"/>
      <c r="N12" s="23">
        <v>12</v>
      </c>
      <c r="O12" s="23">
        <v>12</v>
      </c>
      <c r="P12" s="23">
        <v>12</v>
      </c>
      <c r="Q12" s="23">
        <v>12</v>
      </c>
      <c r="R12" s="23">
        <v>12</v>
      </c>
      <c r="S12" s="23"/>
      <c r="T12" s="78"/>
      <c r="U12" s="23">
        <v>12</v>
      </c>
      <c r="V12" s="23">
        <v>12</v>
      </c>
      <c r="W12" s="79">
        <v>12</v>
      </c>
      <c r="X12" s="23">
        <v>12</v>
      </c>
      <c r="Y12" s="23">
        <v>12</v>
      </c>
      <c r="Z12" s="23">
        <v>12</v>
      </c>
      <c r="AA12" s="23">
        <v>12</v>
      </c>
      <c r="AB12" s="23">
        <v>12</v>
      </c>
      <c r="AC12" s="23">
        <v>12</v>
      </c>
      <c r="AD12" s="23">
        <v>12</v>
      </c>
      <c r="AE12" s="23"/>
      <c r="AF12" s="23">
        <v>12</v>
      </c>
      <c r="AG12" s="23">
        <v>12</v>
      </c>
      <c r="AH12" s="23">
        <v>12</v>
      </c>
      <c r="AI12" s="23">
        <v>12</v>
      </c>
      <c r="AJ12" s="23"/>
      <c r="AK12" s="17" t="s">
        <v>36</v>
      </c>
      <c r="AL12" s="59" t="s">
        <v>36</v>
      </c>
    </row>
    <row r="13" spans="1:39" ht="112.5" customHeight="1">
      <c r="A13" s="12">
        <v>9</v>
      </c>
      <c r="B13" s="13" t="s">
        <v>214</v>
      </c>
      <c r="C13" s="14" t="s">
        <v>48</v>
      </c>
      <c r="D13" s="3" t="s">
        <v>195</v>
      </c>
      <c r="E13" s="14" t="s">
        <v>223</v>
      </c>
      <c r="F13" s="14" t="s">
        <v>49</v>
      </c>
      <c r="G13" s="3"/>
      <c r="H13" s="9" t="s">
        <v>224</v>
      </c>
      <c r="I13" s="23"/>
      <c r="J13" s="23"/>
      <c r="K13" s="23"/>
      <c r="L13" s="23"/>
      <c r="M13" s="23"/>
      <c r="N13" s="23"/>
      <c r="O13" s="23"/>
      <c r="P13" s="23"/>
      <c r="Q13" s="24" t="s">
        <v>199</v>
      </c>
      <c r="R13" s="36" t="s">
        <v>200</v>
      </c>
      <c r="S13" s="23"/>
      <c r="T13" s="23"/>
      <c r="U13" s="23"/>
      <c r="V13" s="23"/>
      <c r="W13" s="23"/>
      <c r="X13" s="23"/>
      <c r="Y13" s="23"/>
      <c r="Z13" s="36" t="s">
        <v>200</v>
      </c>
      <c r="AA13" s="36" t="s">
        <v>200</v>
      </c>
      <c r="AB13" s="36" t="s">
        <v>200</v>
      </c>
      <c r="AC13" s="23">
        <v>14</v>
      </c>
      <c r="AD13" s="28"/>
      <c r="AE13" s="23">
        <v>14</v>
      </c>
      <c r="AF13" s="23">
        <v>14</v>
      </c>
      <c r="AG13" s="23">
        <v>14</v>
      </c>
      <c r="AH13" s="23">
        <v>14</v>
      </c>
      <c r="AI13" s="23">
        <v>14</v>
      </c>
      <c r="AJ13" s="23"/>
      <c r="AK13" s="17" t="s">
        <v>50</v>
      </c>
      <c r="AL13" s="59" t="s">
        <v>50</v>
      </c>
    </row>
    <row r="14" spans="1:39" ht="176.25" customHeight="1">
      <c r="A14" s="12">
        <v>10</v>
      </c>
      <c r="B14" s="13" t="s">
        <v>214</v>
      </c>
      <c r="C14" s="14" t="s">
        <v>48</v>
      </c>
      <c r="D14" s="3" t="s">
        <v>206</v>
      </c>
      <c r="E14" s="14" t="s">
        <v>225</v>
      </c>
      <c r="F14" s="14" t="s">
        <v>51</v>
      </c>
      <c r="G14" s="3"/>
      <c r="H14" s="9" t="s">
        <v>226</v>
      </c>
      <c r="I14" s="23"/>
      <c r="J14" s="23"/>
      <c r="K14" s="23"/>
      <c r="L14" s="23"/>
      <c r="M14" s="23"/>
      <c r="N14" s="23"/>
      <c r="O14" s="23"/>
      <c r="P14" s="28"/>
      <c r="Q14" s="28"/>
      <c r="R14" s="28"/>
      <c r="S14" s="28"/>
      <c r="T14" s="28"/>
      <c r="U14" s="28"/>
      <c r="V14" s="28"/>
      <c r="W14" s="28"/>
      <c r="X14" s="28"/>
      <c r="Y14" s="28"/>
      <c r="Z14" s="23"/>
      <c r="AA14" s="23"/>
      <c r="AB14" s="23"/>
      <c r="AC14" s="23">
        <v>15</v>
      </c>
      <c r="AD14" s="23"/>
      <c r="AE14" s="23"/>
      <c r="AF14" s="23">
        <v>15</v>
      </c>
      <c r="AG14" s="23"/>
      <c r="AH14" s="23"/>
      <c r="AI14" s="23"/>
      <c r="AJ14" s="28"/>
      <c r="AK14" s="17" t="s">
        <v>50</v>
      </c>
      <c r="AL14" s="59" t="s">
        <v>50</v>
      </c>
    </row>
    <row r="15" spans="1:39" ht="175.5" customHeight="1">
      <c r="A15" s="12">
        <v>11</v>
      </c>
      <c r="B15" s="13" t="s">
        <v>214</v>
      </c>
      <c r="C15" s="14" t="s">
        <v>48</v>
      </c>
      <c r="D15" s="3" t="s">
        <v>209</v>
      </c>
      <c r="E15" s="14" t="s">
        <v>227</v>
      </c>
      <c r="F15" s="14" t="s">
        <v>52</v>
      </c>
      <c r="G15" s="3"/>
      <c r="H15" s="9" t="s">
        <v>228</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v>16</v>
      </c>
      <c r="AH15" s="23"/>
      <c r="AI15" s="23"/>
      <c r="AJ15" s="23"/>
      <c r="AK15" s="17" t="s">
        <v>50</v>
      </c>
      <c r="AL15" s="59" t="s">
        <v>50</v>
      </c>
    </row>
    <row r="16" spans="1:39" ht="151.5" customHeight="1">
      <c r="A16" s="12">
        <v>12</v>
      </c>
      <c r="B16" s="13" t="s">
        <v>214</v>
      </c>
      <c r="C16" s="14" t="s">
        <v>48</v>
      </c>
      <c r="D16" s="3" t="s">
        <v>212</v>
      </c>
      <c r="E16" s="14" t="s">
        <v>229</v>
      </c>
      <c r="F16" s="13" t="s">
        <v>53</v>
      </c>
      <c r="G16" s="3"/>
      <c r="H16" s="9" t="s">
        <v>230</v>
      </c>
      <c r="I16" s="23"/>
      <c r="J16" s="23"/>
      <c r="K16" s="23"/>
      <c r="L16" s="23"/>
      <c r="M16" s="23"/>
      <c r="N16" s="23"/>
      <c r="O16" s="23"/>
      <c r="P16" s="23"/>
      <c r="Q16" s="25" t="s">
        <v>201</v>
      </c>
      <c r="R16" s="23"/>
      <c r="S16" s="23"/>
      <c r="T16" s="23"/>
      <c r="U16" s="23"/>
      <c r="V16" s="23"/>
      <c r="W16" s="23"/>
      <c r="X16" s="23"/>
      <c r="Y16" s="23"/>
      <c r="Z16" s="23"/>
      <c r="AA16" s="23"/>
      <c r="AB16" s="23"/>
      <c r="AC16" s="23"/>
      <c r="AD16" s="23"/>
      <c r="AE16" s="23"/>
      <c r="AF16" s="23"/>
      <c r="AG16" s="23"/>
      <c r="AH16" s="23">
        <v>17</v>
      </c>
      <c r="AI16" s="23">
        <v>17</v>
      </c>
      <c r="AJ16" s="23"/>
      <c r="AK16" s="17" t="s">
        <v>50</v>
      </c>
      <c r="AL16" s="59" t="s">
        <v>50</v>
      </c>
    </row>
    <row r="17" spans="1:38" ht="183.75" customHeight="1">
      <c r="A17" s="12">
        <v>13</v>
      </c>
      <c r="B17" s="13" t="s">
        <v>214</v>
      </c>
      <c r="C17" s="14" t="s">
        <v>48</v>
      </c>
      <c r="D17" s="3" t="s">
        <v>231</v>
      </c>
      <c r="E17" s="14" t="s">
        <v>232</v>
      </c>
      <c r="F17" s="26" t="s">
        <v>233</v>
      </c>
      <c r="G17" s="3"/>
      <c r="H17" s="9" t="s">
        <v>234</v>
      </c>
      <c r="I17" s="23"/>
      <c r="J17" s="23"/>
      <c r="K17" s="23"/>
      <c r="L17" s="23"/>
      <c r="M17" s="23"/>
      <c r="N17" s="23"/>
      <c r="O17" s="23"/>
      <c r="P17" s="23"/>
      <c r="Q17" s="23"/>
      <c r="R17" s="36" t="s">
        <v>202</v>
      </c>
      <c r="S17" s="23"/>
      <c r="T17" s="23"/>
      <c r="U17" s="23"/>
      <c r="V17" s="23"/>
      <c r="W17" s="23"/>
      <c r="X17" s="23"/>
      <c r="Y17" s="23"/>
      <c r="Z17" s="23"/>
      <c r="AA17" s="23"/>
      <c r="AB17" s="80">
        <v>18</v>
      </c>
      <c r="AC17" s="23"/>
      <c r="AD17" s="23"/>
      <c r="AE17" s="23"/>
      <c r="AF17" s="23"/>
      <c r="AG17" s="23"/>
      <c r="AH17" s="23"/>
      <c r="AI17" s="23"/>
      <c r="AJ17" s="23"/>
      <c r="AK17" s="17" t="s">
        <v>54</v>
      </c>
      <c r="AL17" s="59" t="s">
        <v>36</v>
      </c>
    </row>
    <row r="18" spans="1:38" ht="172.5" customHeight="1">
      <c r="A18" s="12">
        <v>14</v>
      </c>
      <c r="B18" s="13" t="s">
        <v>214</v>
      </c>
      <c r="C18" s="14" t="s">
        <v>48</v>
      </c>
      <c r="D18" s="3" t="s">
        <v>235</v>
      </c>
      <c r="E18" s="14" t="s">
        <v>55</v>
      </c>
      <c r="F18" s="26" t="s">
        <v>236</v>
      </c>
      <c r="G18" s="3"/>
      <c r="H18" s="9" t="s">
        <v>237</v>
      </c>
      <c r="I18" s="23"/>
      <c r="J18" s="23"/>
      <c r="K18" s="23"/>
      <c r="L18" s="28"/>
      <c r="M18" s="28"/>
      <c r="N18" s="28"/>
      <c r="O18" s="23"/>
      <c r="P18" s="23"/>
      <c r="Q18" s="23"/>
      <c r="R18" s="23"/>
      <c r="S18" s="23"/>
      <c r="T18" s="23"/>
      <c r="U18" s="23"/>
      <c r="V18" s="23"/>
      <c r="W18" s="23"/>
      <c r="X18" s="23"/>
      <c r="Y18" s="23"/>
      <c r="Z18" s="23"/>
      <c r="AA18" s="36" t="s">
        <v>203</v>
      </c>
      <c r="AB18" s="23"/>
      <c r="AC18" s="23"/>
      <c r="AD18" s="23"/>
      <c r="AE18" s="23"/>
      <c r="AF18" s="23"/>
      <c r="AG18" s="23"/>
      <c r="AH18" s="23"/>
      <c r="AI18" s="23"/>
      <c r="AJ18" s="23"/>
      <c r="AK18" s="17" t="s">
        <v>54</v>
      </c>
      <c r="AL18" s="59" t="s">
        <v>36</v>
      </c>
    </row>
    <row r="19" spans="1:38" ht="99" customHeight="1">
      <c r="A19" s="12">
        <v>15</v>
      </c>
      <c r="B19" s="13" t="s">
        <v>214</v>
      </c>
      <c r="C19" s="14" t="s">
        <v>48</v>
      </c>
      <c r="D19" s="3" t="s">
        <v>238</v>
      </c>
      <c r="E19" s="14" t="s">
        <v>239</v>
      </c>
      <c r="F19" s="26" t="s">
        <v>56</v>
      </c>
      <c r="G19" s="3"/>
      <c r="H19" s="9" t="s">
        <v>240</v>
      </c>
      <c r="I19" s="23">
        <v>20</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17" t="s">
        <v>50</v>
      </c>
      <c r="AL19" s="59" t="s">
        <v>50</v>
      </c>
    </row>
    <row r="20" spans="1:38" ht="108">
      <c r="A20" s="12">
        <v>16</v>
      </c>
      <c r="B20" s="13" t="s">
        <v>214</v>
      </c>
      <c r="C20" s="14" t="s">
        <v>48</v>
      </c>
      <c r="D20" s="3" t="s">
        <v>241</v>
      </c>
      <c r="E20" s="14" t="s">
        <v>242</v>
      </c>
      <c r="F20" s="26"/>
      <c r="G20" s="3" t="s">
        <v>197</v>
      </c>
      <c r="H20" s="9" t="s">
        <v>243</v>
      </c>
      <c r="I20" s="23"/>
      <c r="J20" s="23"/>
      <c r="K20" s="23"/>
      <c r="L20" s="23"/>
      <c r="M20" s="23"/>
      <c r="N20" s="23"/>
      <c r="O20" s="23"/>
      <c r="P20" s="23"/>
      <c r="Q20" s="23"/>
      <c r="R20" s="23"/>
      <c r="S20" s="23"/>
      <c r="T20" s="23"/>
      <c r="U20" s="23"/>
      <c r="V20" s="23"/>
      <c r="W20" s="23"/>
      <c r="X20" s="23"/>
      <c r="Y20" s="23"/>
      <c r="Z20" s="23">
        <v>21</v>
      </c>
      <c r="AA20" s="23"/>
      <c r="AB20" s="23"/>
      <c r="AC20" s="23"/>
      <c r="AD20" s="23">
        <v>21</v>
      </c>
      <c r="AE20" s="23"/>
      <c r="AF20" s="23"/>
      <c r="AG20" s="23"/>
      <c r="AH20" s="23"/>
      <c r="AI20" s="23"/>
      <c r="AJ20" s="23"/>
      <c r="AK20" s="17" t="s">
        <v>50</v>
      </c>
      <c r="AL20" s="59" t="s">
        <v>50</v>
      </c>
    </row>
    <row r="21" spans="1:38" ht="171" customHeight="1">
      <c r="A21" s="12">
        <v>17</v>
      </c>
      <c r="B21" s="13" t="s">
        <v>214</v>
      </c>
      <c r="C21" s="14" t="s">
        <v>244</v>
      </c>
      <c r="D21" s="3" t="s">
        <v>195</v>
      </c>
      <c r="E21" s="14" t="s">
        <v>245</v>
      </c>
      <c r="F21" s="26"/>
      <c r="G21" s="3" t="s">
        <v>197</v>
      </c>
      <c r="H21" s="9" t="s">
        <v>246</v>
      </c>
      <c r="I21" s="23"/>
      <c r="J21" s="28"/>
      <c r="K21" s="28"/>
      <c r="L21" s="28"/>
      <c r="M21" s="23">
        <v>23</v>
      </c>
      <c r="N21" s="23"/>
      <c r="O21" s="23"/>
      <c r="P21" s="23"/>
      <c r="Q21" s="23"/>
      <c r="R21" s="23"/>
      <c r="S21" s="23"/>
      <c r="T21" s="23"/>
      <c r="U21" s="23"/>
      <c r="V21" s="23"/>
      <c r="W21" s="23"/>
      <c r="X21" s="23"/>
      <c r="Y21" s="23"/>
      <c r="Z21" s="23"/>
      <c r="AA21" s="23"/>
      <c r="AB21" s="23"/>
      <c r="AC21" s="23"/>
      <c r="AD21" s="23"/>
      <c r="AE21" s="23"/>
      <c r="AF21" s="23"/>
      <c r="AG21" s="23"/>
      <c r="AH21" s="23"/>
      <c r="AI21" s="23"/>
      <c r="AJ21" s="23"/>
      <c r="AK21" s="17" t="s">
        <v>57</v>
      </c>
      <c r="AL21" s="59" t="s">
        <v>57</v>
      </c>
    </row>
    <row r="22" spans="1:38" ht="144" customHeight="1">
      <c r="A22" s="12">
        <v>18</v>
      </c>
      <c r="B22" s="13" t="s">
        <v>214</v>
      </c>
      <c r="C22" s="14" t="s">
        <v>244</v>
      </c>
      <c r="D22" s="3" t="s">
        <v>206</v>
      </c>
      <c r="E22" s="14" t="s">
        <v>58</v>
      </c>
      <c r="F22" s="26"/>
      <c r="G22" s="3"/>
      <c r="H22" s="9" t="s">
        <v>247</v>
      </c>
      <c r="I22" s="23"/>
      <c r="J22" s="23"/>
      <c r="K22" s="23"/>
      <c r="L22" s="23"/>
      <c r="M22" s="23">
        <v>24</v>
      </c>
      <c r="N22" s="23"/>
      <c r="O22" s="23"/>
      <c r="P22" s="23"/>
      <c r="Q22" s="23"/>
      <c r="R22" s="23"/>
      <c r="S22" s="23"/>
      <c r="T22" s="23"/>
      <c r="U22" s="23"/>
      <c r="V22" s="23"/>
      <c r="W22" s="23"/>
      <c r="X22" s="23"/>
      <c r="Y22" s="23"/>
      <c r="Z22" s="23"/>
      <c r="AA22" s="23"/>
      <c r="AB22" s="23"/>
      <c r="AC22" s="23"/>
      <c r="AD22" s="23"/>
      <c r="AE22" s="23"/>
      <c r="AF22" s="23"/>
      <c r="AG22" s="23"/>
      <c r="AH22" s="23"/>
      <c r="AI22" s="23"/>
      <c r="AJ22" s="23"/>
      <c r="AK22" s="17" t="s">
        <v>59</v>
      </c>
      <c r="AL22" s="59" t="s">
        <v>36</v>
      </c>
    </row>
    <row r="23" spans="1:38" ht="148.5">
      <c r="A23" s="12">
        <v>19</v>
      </c>
      <c r="B23" s="13" t="s">
        <v>214</v>
      </c>
      <c r="C23" s="14" t="s">
        <v>60</v>
      </c>
      <c r="D23" s="3" t="s">
        <v>209</v>
      </c>
      <c r="E23" s="14" t="s">
        <v>248</v>
      </c>
      <c r="F23" s="26"/>
      <c r="G23" s="3"/>
      <c r="H23" s="9" t="s">
        <v>249</v>
      </c>
      <c r="I23" s="23"/>
      <c r="J23" s="28"/>
      <c r="K23" s="28"/>
      <c r="L23" s="28"/>
      <c r="M23" s="23">
        <v>25</v>
      </c>
      <c r="N23" s="28"/>
      <c r="O23" s="23"/>
      <c r="P23" s="23"/>
      <c r="Q23" s="23"/>
      <c r="R23" s="23"/>
      <c r="S23" s="23"/>
      <c r="T23" s="23"/>
      <c r="U23" s="23"/>
      <c r="V23" s="23"/>
      <c r="W23" s="23"/>
      <c r="X23" s="23"/>
      <c r="Y23" s="23"/>
      <c r="Z23" s="23"/>
      <c r="AA23" s="23"/>
      <c r="AB23" s="23"/>
      <c r="AC23" s="23"/>
      <c r="AD23" s="23"/>
      <c r="AE23" s="23"/>
      <c r="AF23" s="23"/>
      <c r="AG23" s="23"/>
      <c r="AH23" s="23"/>
      <c r="AI23" s="23"/>
      <c r="AJ23" s="23"/>
      <c r="AK23" s="17" t="s">
        <v>50</v>
      </c>
      <c r="AL23" s="59" t="s">
        <v>50</v>
      </c>
    </row>
    <row r="24" spans="1:38" ht="93.75" customHeight="1">
      <c r="A24" s="12">
        <v>20</v>
      </c>
      <c r="B24" s="13" t="s">
        <v>214</v>
      </c>
      <c r="C24" s="14" t="s">
        <v>60</v>
      </c>
      <c r="D24" s="3" t="s">
        <v>212</v>
      </c>
      <c r="E24" s="14" t="s">
        <v>250</v>
      </c>
      <c r="F24" s="26"/>
      <c r="G24" s="3"/>
      <c r="H24" s="9" t="s">
        <v>61</v>
      </c>
      <c r="I24" s="23"/>
      <c r="J24" s="23"/>
      <c r="K24" s="23"/>
      <c r="L24" s="23"/>
      <c r="M24" s="23">
        <v>26</v>
      </c>
      <c r="N24" s="23"/>
      <c r="O24" s="23"/>
      <c r="P24" s="23"/>
      <c r="Q24" s="23"/>
      <c r="R24" s="23"/>
      <c r="S24" s="23"/>
      <c r="T24" s="23"/>
      <c r="U24" s="23"/>
      <c r="V24" s="23"/>
      <c r="W24" s="23"/>
      <c r="X24" s="23"/>
      <c r="Y24" s="23"/>
      <c r="Z24" s="23"/>
      <c r="AA24" s="23"/>
      <c r="AB24" s="23"/>
      <c r="AC24" s="23"/>
      <c r="AD24" s="23"/>
      <c r="AE24" s="23"/>
      <c r="AF24" s="23"/>
      <c r="AG24" s="23"/>
      <c r="AH24" s="23"/>
      <c r="AI24" s="23"/>
      <c r="AJ24" s="23"/>
      <c r="AK24" s="17" t="s">
        <v>59</v>
      </c>
      <c r="AL24" s="59" t="s">
        <v>36</v>
      </c>
    </row>
    <row r="25" spans="1:38" ht="148.5">
      <c r="A25" s="12">
        <v>21</v>
      </c>
      <c r="B25" s="13" t="s">
        <v>214</v>
      </c>
      <c r="C25" s="14" t="s">
        <v>60</v>
      </c>
      <c r="D25" s="3" t="s">
        <v>231</v>
      </c>
      <c r="E25" s="14" t="s">
        <v>251</v>
      </c>
      <c r="F25" s="26" t="s">
        <v>62</v>
      </c>
      <c r="G25" s="3"/>
      <c r="H25" s="9" t="s">
        <v>252</v>
      </c>
      <c r="I25" s="77"/>
      <c r="J25" s="77"/>
      <c r="K25" s="77"/>
      <c r="L25" s="77"/>
      <c r="M25" s="77"/>
      <c r="N25" s="77"/>
      <c r="O25" s="77"/>
      <c r="P25" s="77"/>
      <c r="Q25" s="40">
        <v>27</v>
      </c>
      <c r="R25" s="77"/>
      <c r="S25" s="77"/>
      <c r="T25" s="77"/>
      <c r="U25" s="77"/>
      <c r="V25" s="77"/>
      <c r="W25" s="77"/>
      <c r="X25" s="77"/>
      <c r="Y25" s="77"/>
      <c r="Z25" s="77"/>
      <c r="AA25" s="77"/>
      <c r="AB25" s="77"/>
      <c r="AC25" s="77"/>
      <c r="AD25" s="77"/>
      <c r="AE25" s="77"/>
      <c r="AF25" s="77"/>
      <c r="AG25" s="77"/>
      <c r="AH25" s="77"/>
      <c r="AI25" s="77"/>
      <c r="AJ25" s="77"/>
      <c r="AK25" s="17" t="s">
        <v>63</v>
      </c>
      <c r="AL25" s="59" t="s">
        <v>36</v>
      </c>
    </row>
    <row r="26" spans="1:38" ht="135">
      <c r="A26" s="12">
        <v>22</v>
      </c>
      <c r="B26" s="13" t="s">
        <v>214</v>
      </c>
      <c r="C26" s="14" t="s">
        <v>60</v>
      </c>
      <c r="D26" s="3" t="s">
        <v>235</v>
      </c>
      <c r="E26" s="14" t="s">
        <v>253</v>
      </c>
      <c r="F26" s="26"/>
      <c r="G26" s="3"/>
      <c r="H26" s="9" t="s">
        <v>254</v>
      </c>
      <c r="I26" s="77"/>
      <c r="J26" s="77"/>
      <c r="K26" s="77"/>
      <c r="L26" s="77"/>
      <c r="M26" s="77"/>
      <c r="N26" s="77"/>
      <c r="O26" s="77"/>
      <c r="P26" s="77"/>
      <c r="Q26" s="77"/>
      <c r="R26" s="77"/>
      <c r="S26" s="77"/>
      <c r="T26" s="77"/>
      <c r="U26" s="77"/>
      <c r="V26" s="77"/>
      <c r="W26" s="77"/>
      <c r="X26" s="77"/>
      <c r="Y26" s="77"/>
      <c r="Z26" s="77"/>
      <c r="AA26" s="80">
        <v>28</v>
      </c>
      <c r="AB26" s="77"/>
      <c r="AC26" s="77"/>
      <c r="AD26" s="77"/>
      <c r="AE26" s="77"/>
      <c r="AF26" s="77"/>
      <c r="AG26" s="77"/>
      <c r="AH26" s="77"/>
      <c r="AI26" s="77"/>
      <c r="AJ26" s="77"/>
      <c r="AK26" s="17" t="s">
        <v>50</v>
      </c>
      <c r="AL26" s="59" t="s">
        <v>50</v>
      </c>
    </row>
    <row r="27" spans="1:38" ht="86.25" customHeight="1">
      <c r="A27" s="12">
        <v>23</v>
      </c>
      <c r="B27" s="13" t="s">
        <v>214</v>
      </c>
      <c r="C27" s="14" t="s">
        <v>60</v>
      </c>
      <c r="D27" s="3" t="s">
        <v>238</v>
      </c>
      <c r="E27" s="14" t="s">
        <v>64</v>
      </c>
      <c r="F27" s="26"/>
      <c r="G27" s="3"/>
      <c r="H27" s="9" t="s">
        <v>255</v>
      </c>
      <c r="I27" s="77"/>
      <c r="J27" s="77"/>
      <c r="K27" s="77"/>
      <c r="L27" s="77"/>
      <c r="M27" s="21"/>
      <c r="N27" s="21"/>
      <c r="O27" s="77"/>
      <c r="P27" s="77"/>
      <c r="Q27" s="77"/>
      <c r="R27" s="77"/>
      <c r="S27" s="77"/>
      <c r="T27" s="77"/>
      <c r="U27" s="77"/>
      <c r="V27" s="77"/>
      <c r="W27" s="77"/>
      <c r="X27" s="77"/>
      <c r="Y27" s="77"/>
      <c r="Z27" s="77"/>
      <c r="AA27" s="77"/>
      <c r="AB27" s="77"/>
      <c r="AC27" s="77"/>
      <c r="AD27" s="77"/>
      <c r="AE27" s="77"/>
      <c r="AF27" s="77"/>
      <c r="AG27" s="23">
        <v>29</v>
      </c>
      <c r="AH27" s="77"/>
      <c r="AI27" s="77"/>
      <c r="AJ27" s="77"/>
      <c r="AK27" s="17" t="s">
        <v>65</v>
      </c>
      <c r="AL27" s="59" t="s">
        <v>36</v>
      </c>
    </row>
    <row r="28" spans="1:38" ht="121.5" customHeight="1">
      <c r="A28" s="12">
        <v>24</v>
      </c>
      <c r="B28" s="13" t="s">
        <v>214</v>
      </c>
      <c r="C28" s="14" t="s">
        <v>60</v>
      </c>
      <c r="D28" s="3" t="s">
        <v>241</v>
      </c>
      <c r="E28" s="26" t="s">
        <v>66</v>
      </c>
      <c r="F28" s="26" t="s">
        <v>67</v>
      </c>
      <c r="G28" s="3"/>
      <c r="H28" s="9" t="s">
        <v>256</v>
      </c>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23">
        <v>30</v>
      </c>
      <c r="AH28" s="77"/>
      <c r="AI28" s="77"/>
      <c r="AJ28" s="77"/>
      <c r="AK28" s="17" t="s">
        <v>68</v>
      </c>
      <c r="AL28" s="59" t="s">
        <v>68</v>
      </c>
    </row>
    <row r="29" spans="1:38" ht="199.5" customHeight="1">
      <c r="A29" s="12">
        <v>25</v>
      </c>
      <c r="B29" s="13" t="s">
        <v>214</v>
      </c>
      <c r="C29" s="14" t="s">
        <v>60</v>
      </c>
      <c r="D29" s="3" t="s">
        <v>257</v>
      </c>
      <c r="E29" s="14" t="s">
        <v>258</v>
      </c>
      <c r="F29" s="26" t="s">
        <v>69</v>
      </c>
      <c r="G29" s="3"/>
      <c r="H29" s="9" t="s">
        <v>259</v>
      </c>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23">
        <v>31</v>
      </c>
      <c r="AH29" s="77"/>
      <c r="AI29" s="77"/>
      <c r="AJ29" s="77"/>
      <c r="AK29" s="17" t="s">
        <v>50</v>
      </c>
      <c r="AL29" s="59" t="s">
        <v>50</v>
      </c>
    </row>
    <row r="30" spans="1:38" ht="145.5" customHeight="1">
      <c r="A30" s="12">
        <v>26</v>
      </c>
      <c r="B30" s="13" t="s">
        <v>214</v>
      </c>
      <c r="C30" s="14" t="s">
        <v>60</v>
      </c>
      <c r="D30" s="3" t="s">
        <v>260</v>
      </c>
      <c r="E30" s="14" t="s">
        <v>261</v>
      </c>
      <c r="F30" s="26"/>
      <c r="G30" s="3" t="s">
        <v>197</v>
      </c>
      <c r="H30" s="9" t="s">
        <v>70</v>
      </c>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23">
        <v>32</v>
      </c>
      <c r="AJ30" s="77"/>
      <c r="AK30" s="17" t="s">
        <v>71</v>
      </c>
      <c r="AL30" s="59" t="s">
        <v>71</v>
      </c>
    </row>
    <row r="31" spans="1:38" ht="135.75" customHeight="1">
      <c r="A31" s="12">
        <v>27</v>
      </c>
      <c r="B31" s="13" t="s">
        <v>214</v>
      </c>
      <c r="C31" s="14" t="s">
        <v>60</v>
      </c>
      <c r="D31" s="3" t="s">
        <v>262</v>
      </c>
      <c r="E31" s="14" t="s">
        <v>263</v>
      </c>
      <c r="F31" s="26" t="s">
        <v>72</v>
      </c>
      <c r="G31" s="3"/>
      <c r="H31" s="9" t="s">
        <v>264</v>
      </c>
      <c r="I31" s="77"/>
      <c r="J31" s="21"/>
      <c r="K31" s="21"/>
      <c r="L31" s="21"/>
      <c r="M31" s="21"/>
      <c r="N31" s="21"/>
      <c r="O31" s="77"/>
      <c r="P31" s="77"/>
      <c r="Q31" s="77"/>
      <c r="R31" s="77"/>
      <c r="S31" s="77"/>
      <c r="T31" s="77"/>
      <c r="U31" s="77"/>
      <c r="V31" s="77"/>
      <c r="W31" s="77"/>
      <c r="X31" s="77"/>
      <c r="Y31" s="77"/>
      <c r="Z31" s="77"/>
      <c r="AA31" s="77"/>
      <c r="AB31" s="77"/>
      <c r="AC31" s="77"/>
      <c r="AD31" s="77"/>
      <c r="AE31" s="77"/>
      <c r="AF31" s="77"/>
      <c r="AG31" s="77"/>
      <c r="AH31" s="77"/>
      <c r="AI31" s="23">
        <v>33</v>
      </c>
      <c r="AJ31" s="77"/>
      <c r="AK31" s="17" t="s">
        <v>73</v>
      </c>
      <c r="AL31" s="59" t="s">
        <v>36</v>
      </c>
    </row>
    <row r="32" spans="1:38" ht="108">
      <c r="A32" s="12">
        <v>28</v>
      </c>
      <c r="B32" s="13" t="s">
        <v>214</v>
      </c>
      <c r="C32" s="14" t="s">
        <v>60</v>
      </c>
      <c r="D32" s="3" t="s">
        <v>265</v>
      </c>
      <c r="E32" s="14" t="s">
        <v>74</v>
      </c>
      <c r="F32" s="26"/>
      <c r="G32" s="3"/>
      <c r="H32" s="9" t="s">
        <v>75</v>
      </c>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23">
        <v>34</v>
      </c>
      <c r="AJ32" s="77"/>
      <c r="AK32" s="17" t="s">
        <v>50</v>
      </c>
      <c r="AL32" s="59" t="s">
        <v>50</v>
      </c>
    </row>
    <row r="33" spans="1:38" ht="121.5">
      <c r="A33" s="12">
        <v>29</v>
      </c>
      <c r="B33" s="13" t="s">
        <v>214</v>
      </c>
      <c r="C33" s="14" t="s">
        <v>60</v>
      </c>
      <c r="D33" s="3" t="s">
        <v>266</v>
      </c>
      <c r="E33" s="14" t="s">
        <v>267</v>
      </c>
      <c r="F33" s="26" t="s">
        <v>76</v>
      </c>
      <c r="G33" s="3"/>
      <c r="H33" s="9" t="s">
        <v>268</v>
      </c>
      <c r="I33" s="23"/>
      <c r="J33" s="28"/>
      <c r="K33" s="28"/>
      <c r="L33" s="28"/>
      <c r="M33" s="23"/>
      <c r="N33" s="23"/>
      <c r="O33" s="23"/>
      <c r="P33" s="23"/>
      <c r="Q33" s="23"/>
      <c r="R33" s="23"/>
      <c r="S33" s="23"/>
      <c r="T33" s="23"/>
      <c r="U33" s="23"/>
      <c r="V33" s="23"/>
      <c r="W33" s="23"/>
      <c r="X33" s="23"/>
      <c r="Y33" s="23"/>
      <c r="Z33" s="23"/>
      <c r="AA33" s="23"/>
      <c r="AB33" s="23"/>
      <c r="AC33" s="23"/>
      <c r="AD33" s="23"/>
      <c r="AE33" s="23"/>
      <c r="AF33" s="23"/>
      <c r="AG33" s="23"/>
      <c r="AH33" s="23">
        <v>35</v>
      </c>
      <c r="AI33" s="77"/>
      <c r="AJ33" s="77"/>
      <c r="AK33" s="17" t="s">
        <v>77</v>
      </c>
      <c r="AL33" s="59" t="s">
        <v>36</v>
      </c>
    </row>
    <row r="34" spans="1:38" ht="108">
      <c r="A34" s="12">
        <v>30</v>
      </c>
      <c r="B34" s="13" t="s">
        <v>214</v>
      </c>
      <c r="C34" s="14" t="s">
        <v>269</v>
      </c>
      <c r="D34" s="3" t="s">
        <v>195</v>
      </c>
      <c r="E34" s="14" t="s">
        <v>270</v>
      </c>
      <c r="F34" s="26" t="s">
        <v>78</v>
      </c>
      <c r="G34" s="3"/>
      <c r="H34" s="9" t="s">
        <v>271</v>
      </c>
      <c r="I34" s="23">
        <v>37</v>
      </c>
      <c r="J34" s="23"/>
      <c r="K34" s="23"/>
      <c r="L34" s="23"/>
      <c r="M34" s="23"/>
      <c r="N34" s="23">
        <v>37</v>
      </c>
      <c r="O34" s="23">
        <v>37</v>
      </c>
      <c r="P34" s="23">
        <v>37</v>
      </c>
      <c r="Q34" s="23">
        <v>37</v>
      </c>
      <c r="R34" s="23"/>
      <c r="S34" s="23"/>
      <c r="T34" s="23"/>
      <c r="U34" s="23"/>
      <c r="V34" s="23"/>
      <c r="W34" s="23">
        <v>37</v>
      </c>
      <c r="X34" s="23">
        <v>37</v>
      </c>
      <c r="Y34" s="23">
        <v>37</v>
      </c>
      <c r="Z34" s="23"/>
      <c r="AA34" s="23"/>
      <c r="AB34" s="23"/>
      <c r="AC34" s="23"/>
      <c r="AD34" s="23"/>
      <c r="AE34" s="23"/>
      <c r="AF34" s="23"/>
      <c r="AG34" s="23"/>
      <c r="AH34" s="23"/>
      <c r="AI34" s="23"/>
      <c r="AJ34" s="23"/>
      <c r="AK34" s="17" t="s">
        <v>50</v>
      </c>
      <c r="AL34" s="59" t="s">
        <v>50</v>
      </c>
    </row>
    <row r="35" spans="1:38" ht="142.5" customHeight="1">
      <c r="A35" s="12">
        <v>31</v>
      </c>
      <c r="B35" s="13" t="s">
        <v>214</v>
      </c>
      <c r="C35" s="14" t="s">
        <v>269</v>
      </c>
      <c r="D35" s="3" t="s">
        <v>206</v>
      </c>
      <c r="E35" s="14" t="s">
        <v>79</v>
      </c>
      <c r="F35" s="26" t="s">
        <v>80</v>
      </c>
      <c r="G35" s="3"/>
      <c r="H35" s="9" t="s">
        <v>81</v>
      </c>
      <c r="I35" s="23"/>
      <c r="J35" s="28">
        <v>38</v>
      </c>
      <c r="K35" s="28"/>
      <c r="L35" s="28"/>
      <c r="M35" s="28"/>
      <c r="N35" s="28"/>
      <c r="O35" s="23"/>
      <c r="P35" s="23"/>
      <c r="Q35" s="23"/>
      <c r="R35" s="23"/>
      <c r="S35" s="23"/>
      <c r="T35" s="23"/>
      <c r="U35" s="23"/>
      <c r="V35" s="23"/>
      <c r="W35" s="23"/>
      <c r="X35" s="23"/>
      <c r="Y35" s="23"/>
      <c r="Z35" s="23"/>
      <c r="AA35" s="23"/>
      <c r="AB35" s="23"/>
      <c r="AC35" s="23"/>
      <c r="AD35" s="23"/>
      <c r="AE35" s="23"/>
      <c r="AF35" s="23"/>
      <c r="AG35" s="23"/>
      <c r="AH35" s="23"/>
      <c r="AI35" s="23"/>
      <c r="AJ35" s="23"/>
      <c r="AK35" s="17" t="s">
        <v>63</v>
      </c>
      <c r="AL35" s="59" t="s">
        <v>36</v>
      </c>
    </row>
    <row r="36" spans="1:38" ht="112.5" customHeight="1">
      <c r="A36" s="12">
        <v>32</v>
      </c>
      <c r="B36" s="13" t="s">
        <v>214</v>
      </c>
      <c r="C36" s="14" t="s">
        <v>82</v>
      </c>
      <c r="D36" s="3" t="s">
        <v>209</v>
      </c>
      <c r="E36" s="14" t="s">
        <v>272</v>
      </c>
      <c r="F36" s="14" t="s">
        <v>272</v>
      </c>
      <c r="G36" s="3"/>
      <c r="H36" s="9" t="s">
        <v>273</v>
      </c>
      <c r="I36" s="23"/>
      <c r="J36" s="23"/>
      <c r="K36" s="23">
        <v>39</v>
      </c>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17" t="s">
        <v>50</v>
      </c>
      <c r="AL36" s="59" t="s">
        <v>50</v>
      </c>
    </row>
    <row r="37" spans="1:38" ht="148.5" customHeight="1">
      <c r="A37" s="12">
        <v>33</v>
      </c>
      <c r="B37" s="13" t="s">
        <v>214</v>
      </c>
      <c r="C37" s="14" t="s">
        <v>82</v>
      </c>
      <c r="D37" s="3" t="s">
        <v>212</v>
      </c>
      <c r="E37" s="14" t="s">
        <v>274</v>
      </c>
      <c r="F37" s="29" t="s">
        <v>83</v>
      </c>
      <c r="G37" s="3"/>
      <c r="H37" s="9" t="s">
        <v>84</v>
      </c>
      <c r="I37" s="23"/>
      <c r="J37" s="28"/>
      <c r="K37" s="32">
        <v>40</v>
      </c>
      <c r="L37" s="28"/>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17" t="s">
        <v>50</v>
      </c>
      <c r="AL37" s="59" t="s">
        <v>50</v>
      </c>
    </row>
    <row r="38" spans="1:38" ht="281.25" customHeight="1">
      <c r="A38" s="12">
        <v>34</v>
      </c>
      <c r="B38" s="13" t="s">
        <v>214</v>
      </c>
      <c r="C38" s="14" t="s">
        <v>82</v>
      </c>
      <c r="D38" s="3" t="s">
        <v>231</v>
      </c>
      <c r="E38" s="14" t="s">
        <v>275</v>
      </c>
      <c r="F38" s="26" t="s">
        <v>85</v>
      </c>
      <c r="G38" s="3"/>
      <c r="H38" s="9" t="s">
        <v>276</v>
      </c>
      <c r="I38" s="23"/>
      <c r="J38" s="23"/>
      <c r="K38" s="23"/>
      <c r="L38" s="23"/>
      <c r="M38" s="23"/>
      <c r="N38" s="23"/>
      <c r="O38" s="23"/>
      <c r="P38" s="23"/>
      <c r="Q38" s="36" t="s">
        <v>204</v>
      </c>
      <c r="R38" s="23"/>
      <c r="S38" s="23"/>
      <c r="T38" s="23"/>
      <c r="U38" s="23"/>
      <c r="V38" s="23"/>
      <c r="W38" s="23"/>
      <c r="X38" s="23"/>
      <c r="Y38" s="23"/>
      <c r="Z38" s="39">
        <v>43</v>
      </c>
      <c r="AA38" s="39">
        <v>41</v>
      </c>
      <c r="AB38" s="39"/>
      <c r="AC38" s="39"/>
      <c r="AD38" s="39">
        <v>43</v>
      </c>
      <c r="AE38" s="23"/>
      <c r="AF38" s="23"/>
      <c r="AG38" s="23"/>
      <c r="AH38" s="23"/>
      <c r="AI38" s="23"/>
      <c r="AJ38" s="23"/>
      <c r="AK38" s="17" t="s">
        <v>50</v>
      </c>
      <c r="AL38" s="59" t="s">
        <v>50</v>
      </c>
    </row>
    <row r="39" spans="1:38" ht="108">
      <c r="A39" s="12">
        <v>35</v>
      </c>
      <c r="B39" s="13" t="s">
        <v>214</v>
      </c>
      <c r="C39" s="14" t="s">
        <v>82</v>
      </c>
      <c r="D39" s="3" t="s">
        <v>235</v>
      </c>
      <c r="E39" s="14" t="s">
        <v>277</v>
      </c>
      <c r="F39" s="26"/>
      <c r="G39" s="3" t="s">
        <v>197</v>
      </c>
      <c r="H39" s="9" t="s">
        <v>278</v>
      </c>
      <c r="I39" s="23"/>
      <c r="J39" s="28"/>
      <c r="K39" s="28"/>
      <c r="L39" s="28"/>
      <c r="M39" s="28"/>
      <c r="N39" s="28">
        <v>44</v>
      </c>
      <c r="O39" s="23"/>
      <c r="P39" s="23"/>
      <c r="Q39" s="23"/>
      <c r="R39" s="23"/>
      <c r="S39" s="23"/>
      <c r="T39" s="23"/>
      <c r="U39" s="23"/>
      <c r="V39" s="23"/>
      <c r="W39" s="79"/>
      <c r="X39" s="23"/>
      <c r="Y39" s="23"/>
      <c r="Z39" s="23"/>
      <c r="AA39" s="23"/>
      <c r="AB39" s="23"/>
      <c r="AC39" s="23"/>
      <c r="AD39" s="23"/>
      <c r="AE39" s="23"/>
      <c r="AF39" s="23"/>
      <c r="AG39" s="23"/>
      <c r="AH39" s="23"/>
      <c r="AI39" s="23"/>
      <c r="AJ39" s="23"/>
      <c r="AK39" s="17" t="s">
        <v>50</v>
      </c>
      <c r="AL39" s="59" t="s">
        <v>50</v>
      </c>
    </row>
    <row r="40" spans="1:38" ht="153.75" customHeight="1">
      <c r="A40" s="12">
        <v>36</v>
      </c>
      <c r="B40" s="13" t="s">
        <v>214</v>
      </c>
      <c r="C40" s="14" t="s">
        <v>82</v>
      </c>
      <c r="D40" s="3" t="s">
        <v>238</v>
      </c>
      <c r="E40" s="14" t="s">
        <v>279</v>
      </c>
      <c r="F40" s="26"/>
      <c r="G40" s="3"/>
      <c r="H40" s="9" t="s">
        <v>86</v>
      </c>
      <c r="I40" s="23"/>
      <c r="J40" s="23"/>
      <c r="K40" s="23"/>
      <c r="L40" s="23"/>
      <c r="M40" s="23"/>
      <c r="N40" s="23"/>
      <c r="O40" s="23"/>
      <c r="P40" s="23"/>
      <c r="Q40" s="23"/>
      <c r="R40" s="28"/>
      <c r="S40" s="28"/>
      <c r="T40" s="28"/>
      <c r="U40" s="28"/>
      <c r="V40" s="28"/>
      <c r="W40" s="28"/>
      <c r="X40" s="28"/>
      <c r="Y40" s="28"/>
      <c r="Z40" s="28"/>
      <c r="AA40" s="28"/>
      <c r="AB40" s="28"/>
      <c r="AC40" s="28">
        <v>45</v>
      </c>
      <c r="AD40" s="28"/>
      <c r="AE40" s="28">
        <v>45</v>
      </c>
      <c r="AF40" s="28">
        <v>45</v>
      </c>
      <c r="AG40" s="28">
        <v>45</v>
      </c>
      <c r="AH40" s="23">
        <v>45</v>
      </c>
      <c r="AI40" s="28">
        <v>45</v>
      </c>
      <c r="AJ40" s="28"/>
      <c r="AK40" s="17" t="s">
        <v>57</v>
      </c>
      <c r="AL40" s="59" t="s">
        <v>57</v>
      </c>
    </row>
    <row r="41" spans="1:38" ht="162" customHeight="1">
      <c r="A41" s="12">
        <v>37</v>
      </c>
      <c r="B41" s="13" t="s">
        <v>214</v>
      </c>
      <c r="C41" s="14" t="s">
        <v>280</v>
      </c>
      <c r="D41" s="3" t="s">
        <v>195</v>
      </c>
      <c r="E41" s="14" t="s">
        <v>87</v>
      </c>
      <c r="F41" s="26" t="s">
        <v>88</v>
      </c>
      <c r="G41" s="3" t="s">
        <v>197</v>
      </c>
      <c r="H41" s="9" t="s">
        <v>281</v>
      </c>
      <c r="I41" s="28"/>
      <c r="J41" s="28"/>
      <c r="K41" s="28"/>
      <c r="L41" s="23"/>
      <c r="M41" s="23"/>
      <c r="N41" s="23"/>
      <c r="O41" s="23"/>
      <c r="P41" s="20" t="s">
        <v>430</v>
      </c>
      <c r="Q41" s="20" t="s">
        <v>430</v>
      </c>
      <c r="R41" s="28"/>
      <c r="S41" s="28"/>
      <c r="T41" s="28"/>
      <c r="U41" s="28"/>
      <c r="V41" s="28"/>
      <c r="W41" s="28"/>
      <c r="X41" s="28"/>
      <c r="Y41" s="28"/>
      <c r="Z41" s="28"/>
      <c r="AA41" s="28"/>
      <c r="AB41" s="28"/>
      <c r="AC41" s="20" t="s">
        <v>430</v>
      </c>
      <c r="AD41" s="28"/>
      <c r="AE41" s="28"/>
      <c r="AF41" s="20" t="s">
        <v>430</v>
      </c>
      <c r="AG41" s="20" t="s">
        <v>430</v>
      </c>
      <c r="AH41" s="20" t="s">
        <v>430</v>
      </c>
      <c r="AI41" s="20" t="s">
        <v>430</v>
      </c>
      <c r="AJ41" s="28"/>
      <c r="AK41" s="17" t="s">
        <v>50</v>
      </c>
      <c r="AL41" s="59" t="s">
        <v>50</v>
      </c>
    </row>
    <row r="42" spans="1:38" ht="275.25" customHeight="1">
      <c r="A42" s="12">
        <v>38</v>
      </c>
      <c r="B42" s="13" t="s">
        <v>214</v>
      </c>
      <c r="C42" s="14" t="s">
        <v>282</v>
      </c>
      <c r="D42" s="3" t="s">
        <v>195</v>
      </c>
      <c r="E42" s="14" t="s">
        <v>283</v>
      </c>
      <c r="F42" s="14" t="s">
        <v>89</v>
      </c>
      <c r="G42" s="3" t="s">
        <v>197</v>
      </c>
      <c r="H42" s="9" t="s">
        <v>90</v>
      </c>
      <c r="I42" s="23"/>
      <c r="J42" s="23"/>
      <c r="K42" s="23"/>
      <c r="L42" s="23"/>
      <c r="M42" s="23"/>
      <c r="N42" s="23"/>
      <c r="O42" s="23"/>
      <c r="P42" s="23"/>
      <c r="Q42" s="23"/>
      <c r="R42" s="23"/>
      <c r="S42" s="23"/>
      <c r="T42" s="23"/>
      <c r="U42" s="23"/>
      <c r="V42" s="23"/>
      <c r="W42" s="23"/>
      <c r="X42" s="23"/>
      <c r="Y42" s="23"/>
      <c r="Z42" s="23"/>
      <c r="AA42" s="23"/>
      <c r="AB42" s="23"/>
      <c r="AC42" s="23"/>
      <c r="AD42" s="23"/>
      <c r="AE42" s="20" t="s">
        <v>431</v>
      </c>
      <c r="AF42" s="23"/>
      <c r="AG42" s="23"/>
      <c r="AH42" s="23"/>
      <c r="AI42" s="23"/>
      <c r="AJ42" s="23"/>
      <c r="AK42" s="17" t="s">
        <v>50</v>
      </c>
      <c r="AL42" s="59" t="s">
        <v>50</v>
      </c>
    </row>
    <row r="43" spans="1:38" ht="207" customHeight="1">
      <c r="A43" s="12">
        <v>39</v>
      </c>
      <c r="B43" s="13" t="s">
        <v>214</v>
      </c>
      <c r="C43" s="14" t="s">
        <v>282</v>
      </c>
      <c r="D43" s="3" t="s">
        <v>206</v>
      </c>
      <c r="E43" s="14" t="s">
        <v>284</v>
      </c>
      <c r="F43" s="14" t="s">
        <v>284</v>
      </c>
      <c r="G43" s="3"/>
      <c r="H43" s="9" t="s">
        <v>91</v>
      </c>
      <c r="I43" s="28"/>
      <c r="J43" s="28"/>
      <c r="K43" s="28"/>
      <c r="L43" s="23"/>
      <c r="M43" s="28"/>
      <c r="N43" s="28"/>
      <c r="O43" s="23"/>
      <c r="P43" s="23"/>
      <c r="Q43" s="23"/>
      <c r="R43" s="23"/>
      <c r="S43" s="23"/>
      <c r="T43" s="23"/>
      <c r="U43" s="23"/>
      <c r="V43" s="23"/>
      <c r="W43" s="23"/>
      <c r="X43" s="23"/>
      <c r="Y43" s="23"/>
      <c r="Z43" s="23"/>
      <c r="AA43" s="23"/>
      <c r="AB43" s="23"/>
      <c r="AC43" s="23"/>
      <c r="AD43" s="23"/>
      <c r="AE43" s="23">
        <v>53</v>
      </c>
      <c r="AF43" s="23"/>
      <c r="AG43" s="23"/>
      <c r="AH43" s="23"/>
      <c r="AI43" s="23"/>
      <c r="AJ43" s="23"/>
      <c r="AK43" s="17" t="s">
        <v>50</v>
      </c>
      <c r="AL43" s="59" t="s">
        <v>50</v>
      </c>
    </row>
    <row r="44" spans="1:38" ht="82.5" customHeight="1">
      <c r="A44" s="12">
        <v>40</v>
      </c>
      <c r="B44" s="13" t="s">
        <v>214</v>
      </c>
      <c r="C44" s="14" t="s">
        <v>282</v>
      </c>
      <c r="D44" s="3" t="s">
        <v>209</v>
      </c>
      <c r="E44" s="14" t="s">
        <v>285</v>
      </c>
      <c r="F44" s="26" t="s">
        <v>92</v>
      </c>
      <c r="G44" s="3"/>
      <c r="H44" s="9" t="s">
        <v>93</v>
      </c>
      <c r="I44" s="23"/>
      <c r="J44" s="23"/>
      <c r="K44" s="23"/>
      <c r="L44" s="23"/>
      <c r="M44" s="23"/>
      <c r="N44" s="23"/>
      <c r="O44" s="23"/>
      <c r="P44" s="23"/>
      <c r="Q44" s="23"/>
      <c r="R44" s="23"/>
      <c r="S44" s="23"/>
      <c r="T44" s="23"/>
      <c r="U44" s="23"/>
      <c r="V44" s="23"/>
      <c r="W44" s="23"/>
      <c r="X44" s="23"/>
      <c r="Y44" s="23"/>
      <c r="Z44" s="23"/>
      <c r="AA44" s="23"/>
      <c r="AB44" s="23"/>
      <c r="AC44" s="23"/>
      <c r="AD44" s="23"/>
      <c r="AE44" s="23">
        <v>54</v>
      </c>
      <c r="AF44" s="23"/>
      <c r="AG44" s="23"/>
      <c r="AH44" s="23"/>
      <c r="AI44" s="23"/>
      <c r="AJ44" s="23"/>
      <c r="AK44" s="17" t="s">
        <v>73</v>
      </c>
      <c r="AL44" s="59" t="s">
        <v>36</v>
      </c>
    </row>
    <row r="45" spans="1:38" ht="202.5" customHeight="1">
      <c r="A45" s="12">
        <v>41</v>
      </c>
      <c r="B45" s="13" t="s">
        <v>214</v>
      </c>
      <c r="C45" s="14" t="s">
        <v>94</v>
      </c>
      <c r="D45" s="3" t="s">
        <v>212</v>
      </c>
      <c r="E45" s="14" t="s">
        <v>286</v>
      </c>
      <c r="F45" s="14" t="s">
        <v>286</v>
      </c>
      <c r="G45" s="3"/>
      <c r="H45" s="9" t="s">
        <v>287</v>
      </c>
      <c r="I45" s="28"/>
      <c r="J45" s="28"/>
      <c r="K45" s="28"/>
      <c r="L45" s="28"/>
      <c r="M45" s="23"/>
      <c r="N45" s="23"/>
      <c r="O45" s="23"/>
      <c r="P45" s="23"/>
      <c r="Q45" s="28"/>
      <c r="R45" s="23"/>
      <c r="S45" s="23"/>
      <c r="T45" s="23"/>
      <c r="U45" s="23"/>
      <c r="V45" s="23"/>
      <c r="W45" s="23"/>
      <c r="X45" s="23"/>
      <c r="Y45" s="23"/>
      <c r="Z45" s="23"/>
      <c r="AA45" s="23"/>
      <c r="AB45" s="23"/>
      <c r="AC45" s="23"/>
      <c r="AD45" s="23"/>
      <c r="AE45" s="23">
        <v>55</v>
      </c>
      <c r="AF45" s="23"/>
      <c r="AG45" s="23"/>
      <c r="AH45" s="23"/>
      <c r="AI45" s="23"/>
      <c r="AJ45" s="23"/>
      <c r="AK45" s="17" t="s">
        <v>50</v>
      </c>
      <c r="AL45" s="59" t="s">
        <v>50</v>
      </c>
    </row>
    <row r="46" spans="1:38" ht="94.5">
      <c r="A46" s="12">
        <v>42</v>
      </c>
      <c r="B46" s="13" t="s">
        <v>214</v>
      </c>
      <c r="C46" s="14" t="s">
        <v>94</v>
      </c>
      <c r="D46" s="3" t="s">
        <v>231</v>
      </c>
      <c r="E46" s="14" t="s">
        <v>288</v>
      </c>
      <c r="F46" s="26" t="s">
        <v>95</v>
      </c>
      <c r="G46" s="3"/>
      <c r="H46" s="9" t="s">
        <v>96</v>
      </c>
      <c r="I46" s="23"/>
      <c r="J46" s="23"/>
      <c r="K46" s="23"/>
      <c r="L46" s="23"/>
      <c r="M46" s="23"/>
      <c r="N46" s="23"/>
      <c r="O46" s="23"/>
      <c r="P46" s="23"/>
      <c r="Q46" s="23"/>
      <c r="R46" s="23"/>
      <c r="S46" s="23"/>
      <c r="T46" s="23"/>
      <c r="U46" s="23"/>
      <c r="V46" s="23"/>
      <c r="W46" s="23"/>
      <c r="X46" s="23"/>
      <c r="Y46" s="23"/>
      <c r="Z46" s="23"/>
      <c r="AA46" s="23"/>
      <c r="AB46" s="23"/>
      <c r="AC46" s="23"/>
      <c r="AD46" s="23"/>
      <c r="AE46" s="36"/>
      <c r="AF46" s="23"/>
      <c r="AG46" s="23"/>
      <c r="AH46" s="23"/>
      <c r="AI46" s="23"/>
      <c r="AJ46" s="23">
        <v>56</v>
      </c>
      <c r="AK46" s="17" t="s">
        <v>73</v>
      </c>
      <c r="AL46" s="59" t="s">
        <v>36</v>
      </c>
    </row>
    <row r="47" spans="1:38" ht="174" customHeight="1">
      <c r="A47" s="12">
        <v>43</v>
      </c>
      <c r="B47" s="13" t="s">
        <v>214</v>
      </c>
      <c r="C47" s="14" t="s">
        <v>289</v>
      </c>
      <c r="D47" s="3" t="s">
        <v>195</v>
      </c>
      <c r="E47" s="31" t="s">
        <v>97</v>
      </c>
      <c r="F47" s="29" t="s">
        <v>98</v>
      </c>
      <c r="G47" s="3"/>
      <c r="H47" s="9" t="s">
        <v>290</v>
      </c>
      <c r="I47" s="23"/>
      <c r="J47" s="28"/>
      <c r="K47" s="28"/>
      <c r="L47" s="28"/>
      <c r="M47" s="28"/>
      <c r="N47" s="28"/>
      <c r="O47" s="23"/>
      <c r="P47" s="23"/>
      <c r="Q47" s="23"/>
      <c r="R47" s="23"/>
      <c r="S47" s="23"/>
      <c r="T47" s="23"/>
      <c r="U47" s="23"/>
      <c r="V47" s="23">
        <v>58</v>
      </c>
      <c r="W47" s="23"/>
      <c r="X47" s="23"/>
      <c r="Y47" s="23">
        <v>58</v>
      </c>
      <c r="Z47" s="23">
        <v>58</v>
      </c>
      <c r="AA47" s="23"/>
      <c r="AB47" s="23"/>
      <c r="AC47" s="23"/>
      <c r="AD47" s="23">
        <v>58</v>
      </c>
      <c r="AE47" s="23"/>
      <c r="AF47" s="23"/>
      <c r="AG47" s="23"/>
      <c r="AH47" s="23"/>
      <c r="AI47" s="23"/>
      <c r="AJ47" s="23"/>
      <c r="AK47" s="17" t="s">
        <v>99</v>
      </c>
      <c r="AL47" s="59" t="s">
        <v>36</v>
      </c>
    </row>
    <row r="48" spans="1:38" ht="197.25" customHeight="1">
      <c r="A48" s="12">
        <v>44</v>
      </c>
      <c r="B48" s="13" t="s">
        <v>214</v>
      </c>
      <c r="C48" s="14" t="s">
        <v>289</v>
      </c>
      <c r="D48" s="3" t="s">
        <v>206</v>
      </c>
      <c r="E48" s="14" t="s">
        <v>291</v>
      </c>
      <c r="F48" s="26" t="s">
        <v>100</v>
      </c>
      <c r="G48" s="3" t="s">
        <v>197</v>
      </c>
      <c r="H48" s="9" t="s">
        <v>101</v>
      </c>
      <c r="I48" s="23"/>
      <c r="J48" s="23"/>
      <c r="K48" s="23"/>
      <c r="L48" s="23"/>
      <c r="M48" s="23"/>
      <c r="N48" s="23"/>
      <c r="O48" s="23"/>
      <c r="P48" s="23"/>
      <c r="Q48" s="23"/>
      <c r="R48" s="23"/>
      <c r="S48" s="23"/>
      <c r="T48" s="23"/>
      <c r="U48" s="23"/>
      <c r="V48" s="23"/>
      <c r="W48" s="23"/>
      <c r="X48" s="23"/>
      <c r="Y48" s="23"/>
      <c r="Z48" s="23"/>
      <c r="AA48" s="20" t="s">
        <v>432</v>
      </c>
      <c r="AB48" s="23"/>
      <c r="AC48" s="23"/>
      <c r="AD48" s="23"/>
      <c r="AE48" s="23"/>
      <c r="AF48" s="23"/>
      <c r="AG48" s="23"/>
      <c r="AH48" s="23"/>
      <c r="AI48" s="23"/>
      <c r="AJ48" s="23"/>
      <c r="AK48" s="17" t="s">
        <v>50</v>
      </c>
      <c r="AL48" s="59" t="s">
        <v>50</v>
      </c>
    </row>
    <row r="49" spans="1:38" ht="141" customHeight="1">
      <c r="A49" s="12">
        <v>45</v>
      </c>
      <c r="B49" s="13" t="s">
        <v>214</v>
      </c>
      <c r="C49" s="14" t="s">
        <v>102</v>
      </c>
      <c r="D49" s="3" t="s">
        <v>209</v>
      </c>
      <c r="E49" s="14" t="s">
        <v>292</v>
      </c>
      <c r="F49" s="26" t="s">
        <v>103</v>
      </c>
      <c r="G49" s="3" t="s">
        <v>197</v>
      </c>
      <c r="H49" s="9" t="s">
        <v>104</v>
      </c>
      <c r="I49" s="28"/>
      <c r="J49" s="28"/>
      <c r="K49" s="28"/>
      <c r="L49" s="28"/>
      <c r="M49" s="23"/>
      <c r="N49" s="23"/>
      <c r="O49" s="23"/>
      <c r="P49" s="23"/>
      <c r="Q49" s="23"/>
      <c r="R49" s="23"/>
      <c r="S49" s="28"/>
      <c r="T49" s="28"/>
      <c r="U49" s="28"/>
      <c r="V49" s="28"/>
      <c r="W49" s="28"/>
      <c r="X49" s="28"/>
      <c r="Y49" s="28"/>
      <c r="Z49" s="23">
        <v>62</v>
      </c>
      <c r="AA49" s="28"/>
      <c r="AB49" s="28"/>
      <c r="AC49" s="28"/>
      <c r="AD49" s="28">
        <v>62</v>
      </c>
      <c r="AE49" s="28"/>
      <c r="AF49" s="28"/>
      <c r="AG49" s="28"/>
      <c r="AH49" s="28"/>
      <c r="AI49" s="28"/>
      <c r="AJ49" s="28"/>
      <c r="AK49" s="17" t="s">
        <v>50</v>
      </c>
      <c r="AL49" s="59" t="s">
        <v>50</v>
      </c>
    </row>
    <row r="50" spans="1:38" ht="123.75" customHeight="1">
      <c r="A50" s="12">
        <v>46</v>
      </c>
      <c r="B50" s="13" t="s">
        <v>214</v>
      </c>
      <c r="C50" s="14" t="s">
        <v>102</v>
      </c>
      <c r="D50" s="3" t="s">
        <v>212</v>
      </c>
      <c r="E50" s="14" t="s">
        <v>293</v>
      </c>
      <c r="F50" s="26" t="s">
        <v>105</v>
      </c>
      <c r="G50" s="3" t="s">
        <v>197</v>
      </c>
      <c r="H50" s="9" t="s">
        <v>106</v>
      </c>
      <c r="I50" s="23"/>
      <c r="J50" s="23"/>
      <c r="K50" s="23"/>
      <c r="L50" s="23"/>
      <c r="M50" s="23"/>
      <c r="N50" s="23"/>
      <c r="O50" s="23"/>
      <c r="P50" s="23"/>
      <c r="Q50" s="23"/>
      <c r="R50" s="23"/>
      <c r="S50" s="28"/>
      <c r="T50" s="28"/>
      <c r="U50" s="28"/>
      <c r="V50" s="28"/>
      <c r="W50" s="28"/>
      <c r="X50" s="28"/>
      <c r="Y50" s="28"/>
      <c r="Z50" s="23">
        <v>63</v>
      </c>
      <c r="AA50" s="28"/>
      <c r="AB50" s="28"/>
      <c r="AC50" s="28"/>
      <c r="AD50" s="28"/>
      <c r="AE50" s="28"/>
      <c r="AF50" s="28"/>
      <c r="AG50" s="28"/>
      <c r="AH50" s="28"/>
      <c r="AI50" s="28"/>
      <c r="AJ50" s="28"/>
      <c r="AK50" s="17" t="s">
        <v>50</v>
      </c>
      <c r="AL50" s="59" t="s">
        <v>50</v>
      </c>
    </row>
    <row r="51" spans="1:38" ht="189">
      <c r="A51" s="12">
        <v>47</v>
      </c>
      <c r="B51" s="13" t="s">
        <v>214</v>
      </c>
      <c r="C51" s="14" t="s">
        <v>102</v>
      </c>
      <c r="D51" s="3" t="s">
        <v>231</v>
      </c>
      <c r="E51" s="14" t="s">
        <v>294</v>
      </c>
      <c r="F51" s="26" t="s">
        <v>295</v>
      </c>
      <c r="G51" s="3"/>
      <c r="H51" s="9" t="s">
        <v>296</v>
      </c>
      <c r="I51" s="28">
        <v>64</v>
      </c>
      <c r="J51" s="28">
        <v>64</v>
      </c>
      <c r="K51" s="28">
        <v>64</v>
      </c>
      <c r="L51" s="28">
        <v>64</v>
      </c>
      <c r="M51" s="28">
        <v>64</v>
      </c>
      <c r="N51" s="28">
        <v>64</v>
      </c>
      <c r="O51" s="23">
        <v>64</v>
      </c>
      <c r="P51" s="23">
        <v>64</v>
      </c>
      <c r="Q51" s="23">
        <v>64</v>
      </c>
      <c r="R51" s="23">
        <v>64</v>
      </c>
      <c r="S51" s="28">
        <v>64</v>
      </c>
      <c r="T51" s="28"/>
      <c r="U51" s="28">
        <v>64</v>
      </c>
      <c r="V51" s="28">
        <v>64</v>
      </c>
      <c r="W51" s="32">
        <v>64</v>
      </c>
      <c r="X51" s="28">
        <v>64</v>
      </c>
      <c r="Y51" s="28">
        <v>64</v>
      </c>
      <c r="Z51" s="23">
        <v>64</v>
      </c>
      <c r="AA51" s="23">
        <v>64</v>
      </c>
      <c r="AB51" s="28">
        <v>64</v>
      </c>
      <c r="AC51" s="28">
        <v>64</v>
      </c>
      <c r="AD51" s="28">
        <v>64</v>
      </c>
      <c r="AE51" s="28">
        <v>64</v>
      </c>
      <c r="AF51" s="28"/>
      <c r="AG51" s="28"/>
      <c r="AH51" s="28"/>
      <c r="AI51" s="28"/>
      <c r="AJ51" s="28">
        <v>64</v>
      </c>
      <c r="AK51" s="17" t="s">
        <v>50</v>
      </c>
      <c r="AL51" s="59" t="s">
        <v>50</v>
      </c>
    </row>
    <row r="52" spans="1:38" ht="138.75" customHeight="1">
      <c r="A52" s="12">
        <v>48</v>
      </c>
      <c r="B52" s="9" t="s">
        <v>297</v>
      </c>
      <c r="C52" s="14" t="s">
        <v>298</v>
      </c>
      <c r="D52" s="3" t="s">
        <v>195</v>
      </c>
      <c r="E52" s="14" t="s">
        <v>107</v>
      </c>
      <c r="F52" s="26"/>
      <c r="G52" s="3"/>
      <c r="H52" s="9" t="s">
        <v>299</v>
      </c>
      <c r="I52" s="23"/>
      <c r="J52" s="23"/>
      <c r="K52" s="23"/>
      <c r="L52" s="23">
        <v>67</v>
      </c>
      <c r="M52" s="23"/>
      <c r="N52" s="23">
        <v>67</v>
      </c>
      <c r="O52" s="23">
        <v>67</v>
      </c>
      <c r="P52" s="23">
        <v>67</v>
      </c>
      <c r="Q52" s="23">
        <v>67</v>
      </c>
      <c r="R52" s="23">
        <v>67</v>
      </c>
      <c r="S52" s="28"/>
      <c r="T52" s="28"/>
      <c r="U52" s="28"/>
      <c r="V52" s="28"/>
      <c r="W52" s="23">
        <v>67</v>
      </c>
      <c r="X52" s="23">
        <v>67</v>
      </c>
      <c r="Y52" s="23">
        <v>67</v>
      </c>
      <c r="Z52" s="23">
        <v>67</v>
      </c>
      <c r="AA52" s="23">
        <v>67</v>
      </c>
      <c r="AB52" s="23">
        <v>67</v>
      </c>
      <c r="AC52" s="23">
        <v>67</v>
      </c>
      <c r="AD52" s="23">
        <v>67</v>
      </c>
      <c r="AE52" s="28"/>
      <c r="AF52" s="23">
        <v>67</v>
      </c>
      <c r="AG52" s="23">
        <v>67</v>
      </c>
      <c r="AH52" s="23">
        <v>67</v>
      </c>
      <c r="AI52" s="23">
        <v>67</v>
      </c>
      <c r="AJ52" s="28"/>
      <c r="AK52" s="17" t="s">
        <v>108</v>
      </c>
      <c r="AL52" s="59" t="s">
        <v>36</v>
      </c>
    </row>
    <row r="53" spans="1:38" ht="249.75" customHeight="1">
      <c r="A53" s="12">
        <v>49</v>
      </c>
      <c r="B53" s="9" t="s">
        <v>297</v>
      </c>
      <c r="C53" s="14" t="s">
        <v>298</v>
      </c>
      <c r="D53" s="3" t="s">
        <v>206</v>
      </c>
      <c r="E53" s="14" t="s">
        <v>109</v>
      </c>
      <c r="F53" s="26" t="s">
        <v>110</v>
      </c>
      <c r="G53" s="3"/>
      <c r="H53" s="9" t="s">
        <v>300</v>
      </c>
      <c r="I53" s="28"/>
      <c r="J53" s="28"/>
      <c r="K53" s="28"/>
      <c r="L53" s="33" t="s">
        <v>433</v>
      </c>
      <c r="M53" s="23"/>
      <c r="N53" s="23"/>
      <c r="O53" s="33" t="s">
        <v>433</v>
      </c>
      <c r="P53" s="28"/>
      <c r="Q53" s="23"/>
      <c r="R53" s="23"/>
      <c r="S53" s="28"/>
      <c r="T53" s="28"/>
      <c r="U53" s="28"/>
      <c r="V53" s="28"/>
      <c r="W53" s="28"/>
      <c r="X53" s="28"/>
      <c r="Y53" s="28"/>
      <c r="Z53" s="28"/>
      <c r="AA53" s="28"/>
      <c r="AB53" s="28"/>
      <c r="AC53" s="28"/>
      <c r="AD53" s="28"/>
      <c r="AE53" s="28"/>
      <c r="AF53" s="28"/>
      <c r="AG53" s="28"/>
      <c r="AH53" s="28"/>
      <c r="AI53" s="28"/>
      <c r="AJ53" s="28"/>
      <c r="AK53" s="17" t="s">
        <v>50</v>
      </c>
      <c r="AL53" s="59" t="s">
        <v>50</v>
      </c>
    </row>
    <row r="54" spans="1:38" ht="261.75" customHeight="1">
      <c r="A54" s="12">
        <v>50</v>
      </c>
      <c r="B54" s="9" t="s">
        <v>111</v>
      </c>
      <c r="C54" s="14" t="s">
        <v>112</v>
      </c>
      <c r="D54" s="3" t="s">
        <v>209</v>
      </c>
      <c r="E54" s="14" t="s">
        <v>301</v>
      </c>
      <c r="F54" s="26" t="s">
        <v>113</v>
      </c>
      <c r="G54" s="3"/>
      <c r="H54" s="9" t="s">
        <v>114</v>
      </c>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8">
        <v>73</v>
      </c>
      <c r="AH54" s="23"/>
      <c r="AI54" s="23">
        <v>73</v>
      </c>
      <c r="AJ54" s="23"/>
      <c r="AK54" s="17" t="s">
        <v>73</v>
      </c>
      <c r="AL54" s="59" t="s">
        <v>36</v>
      </c>
    </row>
    <row r="55" spans="1:38" ht="162">
      <c r="A55" s="12">
        <v>51</v>
      </c>
      <c r="B55" s="9" t="s">
        <v>111</v>
      </c>
      <c r="C55" s="14" t="s">
        <v>112</v>
      </c>
      <c r="D55" s="3" t="s">
        <v>212</v>
      </c>
      <c r="E55" s="14" t="s">
        <v>115</v>
      </c>
      <c r="F55" s="26" t="s">
        <v>116</v>
      </c>
      <c r="G55" s="3"/>
      <c r="H55" s="9" t="s">
        <v>117</v>
      </c>
      <c r="I55" s="23"/>
      <c r="J55" s="28"/>
      <c r="K55" s="28"/>
      <c r="L55" s="28">
        <v>74</v>
      </c>
      <c r="M55" s="28"/>
      <c r="N55" s="28"/>
      <c r="O55" s="23"/>
      <c r="P55" s="23"/>
      <c r="Q55" s="23"/>
      <c r="R55" s="23"/>
      <c r="S55" s="23"/>
      <c r="T55" s="23"/>
      <c r="U55" s="23"/>
      <c r="V55" s="23"/>
      <c r="W55" s="23"/>
      <c r="X55" s="23"/>
      <c r="Y55" s="23"/>
      <c r="Z55" s="23"/>
      <c r="AA55" s="23"/>
      <c r="AB55" s="23"/>
      <c r="AC55" s="23"/>
      <c r="AD55" s="23"/>
      <c r="AE55" s="23"/>
      <c r="AF55" s="23"/>
      <c r="AG55" s="23"/>
      <c r="AH55" s="23"/>
      <c r="AI55" s="23"/>
      <c r="AJ55" s="23"/>
      <c r="AK55" s="17" t="s">
        <v>50</v>
      </c>
      <c r="AL55" s="59" t="s">
        <v>50</v>
      </c>
    </row>
    <row r="56" spans="1:38" ht="162" customHeight="1">
      <c r="A56" s="12">
        <v>52</v>
      </c>
      <c r="B56" s="9" t="s">
        <v>111</v>
      </c>
      <c r="C56" s="14" t="s">
        <v>112</v>
      </c>
      <c r="D56" s="3" t="s">
        <v>231</v>
      </c>
      <c r="E56" s="14" t="s">
        <v>302</v>
      </c>
      <c r="F56" s="26"/>
      <c r="G56" s="3"/>
      <c r="H56" s="9" t="s">
        <v>118</v>
      </c>
      <c r="I56" s="23"/>
      <c r="J56" s="23"/>
      <c r="K56" s="23"/>
      <c r="L56" s="23">
        <v>75</v>
      </c>
      <c r="M56" s="23"/>
      <c r="N56" s="23"/>
      <c r="O56" s="23">
        <v>75</v>
      </c>
      <c r="P56" s="23"/>
      <c r="Q56" s="23"/>
      <c r="R56" s="23"/>
      <c r="S56" s="23"/>
      <c r="T56" s="23"/>
      <c r="U56" s="23"/>
      <c r="V56" s="23"/>
      <c r="W56" s="23"/>
      <c r="X56" s="23"/>
      <c r="Y56" s="23"/>
      <c r="Z56" s="23"/>
      <c r="AA56" s="23"/>
      <c r="AB56" s="23"/>
      <c r="AC56" s="23"/>
      <c r="AD56" s="23"/>
      <c r="AE56" s="23"/>
      <c r="AF56" s="23"/>
      <c r="AG56" s="23"/>
      <c r="AH56" s="23"/>
      <c r="AI56" s="23"/>
      <c r="AJ56" s="23"/>
      <c r="AK56" s="17" t="s">
        <v>119</v>
      </c>
      <c r="AL56" s="59" t="s">
        <v>119</v>
      </c>
    </row>
    <row r="57" spans="1:38" ht="119.25" customHeight="1">
      <c r="A57" s="12">
        <v>53</v>
      </c>
      <c r="B57" s="9" t="s">
        <v>111</v>
      </c>
      <c r="C57" s="14" t="s">
        <v>112</v>
      </c>
      <c r="D57" s="3" t="s">
        <v>235</v>
      </c>
      <c r="E57" s="14" t="s">
        <v>303</v>
      </c>
      <c r="F57" s="26"/>
      <c r="G57" s="3"/>
      <c r="H57" s="9" t="s">
        <v>304</v>
      </c>
      <c r="I57" s="23"/>
      <c r="J57" s="28"/>
      <c r="K57" s="28"/>
      <c r="L57" s="28"/>
      <c r="M57" s="23"/>
      <c r="N57" s="23"/>
      <c r="O57" s="10" t="s">
        <v>434</v>
      </c>
      <c r="P57" s="23"/>
      <c r="Q57" s="23"/>
      <c r="R57" s="23"/>
      <c r="S57" s="23"/>
      <c r="T57" s="23"/>
      <c r="U57" s="23"/>
      <c r="V57" s="23"/>
      <c r="W57" s="23"/>
      <c r="X57" s="23"/>
      <c r="Y57" s="23"/>
      <c r="Z57" s="23"/>
      <c r="AA57" s="23"/>
      <c r="AB57" s="23"/>
      <c r="AC57" s="23"/>
      <c r="AD57" s="23"/>
      <c r="AE57" s="23"/>
      <c r="AF57" s="23"/>
      <c r="AG57" s="23"/>
      <c r="AH57" s="23"/>
      <c r="AI57" s="23"/>
      <c r="AJ57" s="23"/>
      <c r="AK57" s="17" t="s">
        <v>120</v>
      </c>
      <c r="AL57" s="59" t="s">
        <v>120</v>
      </c>
    </row>
    <row r="58" spans="1:38" ht="162">
      <c r="A58" s="12">
        <v>54</v>
      </c>
      <c r="B58" s="9" t="s">
        <v>111</v>
      </c>
      <c r="C58" s="14" t="s">
        <v>112</v>
      </c>
      <c r="D58" s="3" t="s">
        <v>238</v>
      </c>
      <c r="E58" s="14" t="s">
        <v>305</v>
      </c>
      <c r="F58" s="26"/>
      <c r="G58" s="3"/>
      <c r="H58" s="9" t="s">
        <v>121</v>
      </c>
      <c r="I58" s="23"/>
      <c r="J58" s="23"/>
      <c r="K58" s="23"/>
      <c r="L58" s="10">
        <v>78</v>
      </c>
      <c r="M58" s="23"/>
      <c r="N58" s="10">
        <v>78</v>
      </c>
      <c r="O58" s="10">
        <v>78</v>
      </c>
      <c r="P58" s="10">
        <v>78</v>
      </c>
      <c r="Q58" s="23"/>
      <c r="R58" s="23"/>
      <c r="S58" s="23"/>
      <c r="T58" s="23"/>
      <c r="U58" s="23"/>
      <c r="V58" s="23"/>
      <c r="W58" s="10">
        <v>78</v>
      </c>
      <c r="X58" s="10"/>
      <c r="Y58" s="23"/>
      <c r="Z58" s="23"/>
      <c r="AA58" s="23"/>
      <c r="AB58" s="23"/>
      <c r="AC58" s="23"/>
      <c r="AD58" s="23"/>
      <c r="AE58" s="23"/>
      <c r="AF58" s="23"/>
      <c r="AG58" s="23"/>
      <c r="AH58" s="23"/>
      <c r="AI58" s="23"/>
      <c r="AJ58" s="23"/>
      <c r="AK58" s="17" t="s">
        <v>122</v>
      </c>
      <c r="AL58" s="59" t="s">
        <v>122</v>
      </c>
    </row>
    <row r="59" spans="1:38" ht="247.5" customHeight="1">
      <c r="A59" s="12">
        <v>55</v>
      </c>
      <c r="B59" s="9" t="s">
        <v>111</v>
      </c>
      <c r="C59" s="14" t="s">
        <v>112</v>
      </c>
      <c r="D59" s="3" t="s">
        <v>241</v>
      </c>
      <c r="E59" s="14" t="s">
        <v>123</v>
      </c>
      <c r="F59" s="26"/>
      <c r="G59" s="3"/>
      <c r="H59" s="9" t="s">
        <v>306</v>
      </c>
      <c r="I59" s="10" t="s">
        <v>435</v>
      </c>
      <c r="J59" s="28"/>
      <c r="K59" s="28"/>
      <c r="L59" s="28"/>
      <c r="M59" s="34"/>
      <c r="N59" s="10" t="s">
        <v>436</v>
      </c>
      <c r="O59" s="23"/>
      <c r="P59" s="10" t="s">
        <v>435</v>
      </c>
      <c r="Q59" s="23"/>
      <c r="R59" s="10" t="s">
        <v>435</v>
      </c>
      <c r="S59" s="23"/>
      <c r="T59" s="23"/>
      <c r="U59" s="10" t="s">
        <v>435</v>
      </c>
      <c r="V59" s="23"/>
      <c r="W59" s="10" t="s">
        <v>435</v>
      </c>
      <c r="X59" s="23"/>
      <c r="Y59" s="10" t="s">
        <v>435</v>
      </c>
      <c r="Z59" s="10" t="s">
        <v>435</v>
      </c>
      <c r="AA59" s="10" t="s">
        <v>435</v>
      </c>
      <c r="AB59" s="10" t="s">
        <v>435</v>
      </c>
      <c r="AC59" s="10" t="s">
        <v>435</v>
      </c>
      <c r="AD59" s="23"/>
      <c r="AE59" s="23"/>
      <c r="AF59" s="10" t="s">
        <v>435</v>
      </c>
      <c r="AG59" s="23"/>
      <c r="AH59" s="23"/>
      <c r="AI59" s="23"/>
      <c r="AJ59" s="23"/>
      <c r="AK59" s="17" t="s">
        <v>124</v>
      </c>
      <c r="AL59" s="59" t="s">
        <v>36</v>
      </c>
    </row>
    <row r="60" spans="1:38" ht="264.75" customHeight="1">
      <c r="A60" s="12">
        <v>56</v>
      </c>
      <c r="B60" s="9" t="s">
        <v>111</v>
      </c>
      <c r="C60" s="14" t="s">
        <v>112</v>
      </c>
      <c r="D60" s="3" t="s">
        <v>257</v>
      </c>
      <c r="E60" s="14" t="s">
        <v>125</v>
      </c>
      <c r="F60" s="13" t="s">
        <v>126</v>
      </c>
      <c r="G60" s="3"/>
      <c r="H60" s="9" t="s">
        <v>307</v>
      </c>
      <c r="I60" s="23"/>
      <c r="J60" s="28"/>
      <c r="K60" s="28"/>
      <c r="L60" s="28"/>
      <c r="M60" s="28"/>
      <c r="N60" s="35">
        <v>81</v>
      </c>
      <c r="O60" s="39"/>
      <c r="P60" s="39"/>
      <c r="Q60" s="39"/>
      <c r="R60" s="39"/>
      <c r="S60" s="39"/>
      <c r="T60" s="39"/>
      <c r="U60" s="39"/>
      <c r="V60" s="39"/>
      <c r="W60" s="40">
        <v>81</v>
      </c>
      <c r="X60" s="23"/>
      <c r="Y60" s="23"/>
      <c r="Z60" s="23"/>
      <c r="AA60" s="23"/>
      <c r="AB60" s="23"/>
      <c r="AC60" s="23"/>
      <c r="AD60" s="23"/>
      <c r="AE60" s="23"/>
      <c r="AF60" s="23"/>
      <c r="AG60" s="23"/>
      <c r="AH60" s="23"/>
      <c r="AI60" s="23"/>
      <c r="AJ60" s="23"/>
      <c r="AK60" s="17" t="s">
        <v>127</v>
      </c>
      <c r="AL60" s="59" t="s">
        <v>127</v>
      </c>
    </row>
    <row r="61" spans="1:38" ht="138" customHeight="1">
      <c r="A61" s="12">
        <v>57</v>
      </c>
      <c r="B61" s="9" t="s">
        <v>111</v>
      </c>
      <c r="C61" s="14" t="s">
        <v>112</v>
      </c>
      <c r="D61" s="3" t="s">
        <v>260</v>
      </c>
      <c r="E61" s="14" t="s">
        <v>308</v>
      </c>
      <c r="F61" s="14" t="s">
        <v>308</v>
      </c>
      <c r="G61" s="3"/>
      <c r="H61" s="9" t="s">
        <v>128</v>
      </c>
      <c r="I61" s="23"/>
      <c r="J61" s="23"/>
      <c r="K61" s="23"/>
      <c r="L61" s="23"/>
      <c r="M61" s="23"/>
      <c r="N61" s="39">
        <v>82</v>
      </c>
      <c r="O61" s="39"/>
      <c r="P61" s="39"/>
      <c r="Q61" s="39"/>
      <c r="R61" s="39"/>
      <c r="S61" s="39"/>
      <c r="T61" s="39"/>
      <c r="U61" s="39"/>
      <c r="V61" s="39"/>
      <c r="W61" s="39">
        <v>82</v>
      </c>
      <c r="X61" s="39"/>
      <c r="Y61" s="39">
        <v>82</v>
      </c>
      <c r="Z61" s="23"/>
      <c r="AA61" s="23"/>
      <c r="AB61" s="23"/>
      <c r="AC61" s="23"/>
      <c r="AD61" s="23"/>
      <c r="AE61" s="23"/>
      <c r="AF61" s="23"/>
      <c r="AG61" s="23"/>
      <c r="AH61" s="23"/>
      <c r="AI61" s="23"/>
      <c r="AJ61" s="23"/>
      <c r="AK61" s="17" t="s">
        <v>73</v>
      </c>
      <c r="AL61" s="59" t="s">
        <v>36</v>
      </c>
    </row>
    <row r="62" spans="1:38" ht="142.5" customHeight="1">
      <c r="A62" s="12">
        <v>58</v>
      </c>
      <c r="B62" s="9" t="s">
        <v>111</v>
      </c>
      <c r="C62" s="14" t="s">
        <v>112</v>
      </c>
      <c r="D62" s="3" t="s">
        <v>262</v>
      </c>
      <c r="E62" s="14" t="s">
        <v>309</v>
      </c>
      <c r="F62" s="14" t="s">
        <v>309</v>
      </c>
      <c r="G62" s="3"/>
      <c r="H62" s="9" t="s">
        <v>310</v>
      </c>
      <c r="I62" s="28"/>
      <c r="J62" s="28"/>
      <c r="K62" s="28"/>
      <c r="L62" s="28"/>
      <c r="M62" s="23"/>
      <c r="N62" s="23"/>
      <c r="O62" s="80">
        <v>83</v>
      </c>
      <c r="P62" s="23"/>
      <c r="Q62" s="23"/>
      <c r="R62" s="23"/>
      <c r="S62" s="23"/>
      <c r="T62" s="23"/>
      <c r="U62" s="23"/>
      <c r="V62" s="23"/>
      <c r="W62" s="23"/>
      <c r="X62" s="23"/>
      <c r="Y62" s="23"/>
      <c r="Z62" s="23"/>
      <c r="AA62" s="23"/>
      <c r="AB62" s="23"/>
      <c r="AC62" s="23"/>
      <c r="AD62" s="23"/>
      <c r="AE62" s="23"/>
      <c r="AF62" s="23"/>
      <c r="AG62" s="23"/>
      <c r="AH62" s="23"/>
      <c r="AI62" s="23"/>
      <c r="AJ62" s="23"/>
      <c r="AK62" s="17" t="s">
        <v>124</v>
      </c>
      <c r="AL62" s="59" t="s">
        <v>36</v>
      </c>
    </row>
    <row r="63" spans="1:38" ht="126" customHeight="1">
      <c r="A63" s="12">
        <v>59</v>
      </c>
      <c r="B63" s="9" t="s">
        <v>111</v>
      </c>
      <c r="C63" s="14" t="s">
        <v>112</v>
      </c>
      <c r="D63" s="3" t="s">
        <v>265</v>
      </c>
      <c r="E63" s="14" t="s">
        <v>311</v>
      </c>
      <c r="F63" s="26"/>
      <c r="G63" s="3"/>
      <c r="H63" s="9" t="s">
        <v>129</v>
      </c>
      <c r="I63" s="28"/>
      <c r="J63" s="28"/>
      <c r="K63" s="28"/>
      <c r="L63" s="28"/>
      <c r="M63" s="23"/>
      <c r="N63" s="23"/>
      <c r="O63" s="23"/>
      <c r="P63" s="23"/>
      <c r="Q63" s="23"/>
      <c r="R63" s="23">
        <v>84</v>
      </c>
      <c r="S63" s="23"/>
      <c r="T63" s="23"/>
      <c r="U63" s="23"/>
      <c r="V63" s="23"/>
      <c r="W63" s="23"/>
      <c r="X63" s="23"/>
      <c r="Y63" s="23"/>
      <c r="Z63" s="23"/>
      <c r="AA63" s="23"/>
      <c r="AB63" s="23">
        <v>84</v>
      </c>
      <c r="AC63" s="23"/>
      <c r="AD63" s="23"/>
      <c r="AE63" s="23"/>
      <c r="AF63" s="23"/>
      <c r="AG63" s="23"/>
      <c r="AH63" s="23"/>
      <c r="AI63" s="23"/>
      <c r="AJ63" s="23"/>
      <c r="AK63" s="17" t="s">
        <v>65</v>
      </c>
      <c r="AL63" s="59" t="s">
        <v>36</v>
      </c>
    </row>
    <row r="64" spans="1:38" ht="132.75" customHeight="1">
      <c r="A64" s="12">
        <v>60</v>
      </c>
      <c r="B64" s="9" t="s">
        <v>111</v>
      </c>
      <c r="C64" s="14" t="s">
        <v>112</v>
      </c>
      <c r="D64" s="3" t="s">
        <v>266</v>
      </c>
      <c r="E64" s="14" t="s">
        <v>312</v>
      </c>
      <c r="F64" s="26"/>
      <c r="G64" s="3"/>
      <c r="H64" s="9" t="s">
        <v>130</v>
      </c>
      <c r="I64" s="23"/>
      <c r="J64" s="23"/>
      <c r="K64" s="23"/>
      <c r="L64" s="23"/>
      <c r="M64" s="23"/>
      <c r="N64" s="23"/>
      <c r="O64" s="23"/>
      <c r="P64" s="23"/>
      <c r="Q64" s="23"/>
      <c r="R64" s="23"/>
      <c r="S64" s="23"/>
      <c r="T64" s="23"/>
      <c r="U64" s="23"/>
      <c r="V64" s="23"/>
      <c r="W64" s="23"/>
      <c r="X64" s="23"/>
      <c r="Y64" s="23"/>
      <c r="Z64" s="23"/>
      <c r="AA64" s="23"/>
      <c r="AB64" s="23"/>
      <c r="AC64" s="23">
        <v>85</v>
      </c>
      <c r="AD64" s="23"/>
      <c r="AE64" s="23"/>
      <c r="AF64" s="23">
        <v>85</v>
      </c>
      <c r="AG64" s="23"/>
      <c r="AH64" s="23"/>
      <c r="AI64" s="23"/>
      <c r="AJ64" s="23"/>
      <c r="AK64" s="17" t="s">
        <v>131</v>
      </c>
      <c r="AL64" s="59" t="s">
        <v>36</v>
      </c>
    </row>
    <row r="65" spans="1:38" ht="198" customHeight="1">
      <c r="A65" s="12">
        <v>61</v>
      </c>
      <c r="B65" s="9" t="s">
        <v>111</v>
      </c>
      <c r="C65" s="14" t="s">
        <v>112</v>
      </c>
      <c r="D65" s="3" t="s">
        <v>313</v>
      </c>
      <c r="E65" s="14" t="s">
        <v>132</v>
      </c>
      <c r="F65" s="26" t="s">
        <v>133</v>
      </c>
      <c r="G65" s="3" t="s">
        <v>197</v>
      </c>
      <c r="H65" s="9" t="s">
        <v>134</v>
      </c>
      <c r="I65" s="23"/>
      <c r="J65" s="28"/>
      <c r="K65" s="28"/>
      <c r="L65" s="28"/>
      <c r="M65" s="28"/>
      <c r="N65" s="28"/>
      <c r="O65" s="23"/>
      <c r="P65" s="23"/>
      <c r="Q65" s="23"/>
      <c r="R65" s="23"/>
      <c r="S65" s="23"/>
      <c r="T65" s="23"/>
      <c r="U65" s="23"/>
      <c r="V65" s="23"/>
      <c r="W65" s="23"/>
      <c r="X65" s="23"/>
      <c r="Y65" s="23"/>
      <c r="Z65" s="23"/>
      <c r="AA65" s="23"/>
      <c r="AB65" s="23"/>
      <c r="AC65" s="20">
        <v>86</v>
      </c>
      <c r="AD65" s="23"/>
      <c r="AE65" s="23"/>
      <c r="AF65" s="20">
        <v>86</v>
      </c>
      <c r="AG65" s="20">
        <v>86</v>
      </c>
      <c r="AH65" s="20">
        <v>86</v>
      </c>
      <c r="AI65" s="20">
        <v>86</v>
      </c>
      <c r="AJ65" s="23"/>
      <c r="AK65" s="17" t="s">
        <v>135</v>
      </c>
      <c r="AL65" s="59" t="s">
        <v>135</v>
      </c>
    </row>
    <row r="66" spans="1:38" ht="264" customHeight="1">
      <c r="A66" s="12">
        <v>62</v>
      </c>
      <c r="B66" s="9" t="s">
        <v>111</v>
      </c>
      <c r="C66" s="14" t="s">
        <v>112</v>
      </c>
      <c r="D66" s="3" t="s">
        <v>314</v>
      </c>
      <c r="E66" s="14" t="s">
        <v>315</v>
      </c>
      <c r="F66" s="26" t="s">
        <v>136</v>
      </c>
      <c r="G66" s="3" t="s">
        <v>197</v>
      </c>
      <c r="H66" s="9" t="s">
        <v>316</v>
      </c>
      <c r="I66" s="23"/>
      <c r="J66" s="28"/>
      <c r="K66" s="28"/>
      <c r="L66" s="28"/>
      <c r="M66" s="28"/>
      <c r="N66" s="28"/>
      <c r="O66" s="23"/>
      <c r="P66" s="23"/>
      <c r="Q66" s="23"/>
      <c r="R66" s="23"/>
      <c r="S66" s="23"/>
      <c r="T66" s="23"/>
      <c r="U66" s="23"/>
      <c r="V66" s="23"/>
      <c r="W66" s="23"/>
      <c r="X66" s="23"/>
      <c r="Y66" s="23"/>
      <c r="Z66" s="23"/>
      <c r="AA66" s="23"/>
      <c r="AB66" s="23"/>
      <c r="AC66" s="81">
        <v>87</v>
      </c>
      <c r="AD66" s="23"/>
      <c r="AE66" s="23"/>
      <c r="AF66" s="20">
        <v>87</v>
      </c>
      <c r="AG66" s="20">
        <v>87</v>
      </c>
      <c r="AH66" s="20">
        <v>87</v>
      </c>
      <c r="AI66" s="20">
        <v>87</v>
      </c>
      <c r="AJ66" s="23"/>
      <c r="AK66" s="17" t="s">
        <v>137</v>
      </c>
      <c r="AL66" s="59" t="s">
        <v>137</v>
      </c>
    </row>
    <row r="67" spans="1:38" ht="191.25" customHeight="1">
      <c r="A67" s="12">
        <v>63</v>
      </c>
      <c r="B67" s="9" t="s">
        <v>111</v>
      </c>
      <c r="C67" s="14" t="s">
        <v>112</v>
      </c>
      <c r="D67" s="3" t="s">
        <v>317</v>
      </c>
      <c r="E67" s="14" t="s">
        <v>318</v>
      </c>
      <c r="F67" s="14" t="s">
        <v>138</v>
      </c>
      <c r="G67" s="3"/>
      <c r="H67" s="9" t="s">
        <v>319</v>
      </c>
      <c r="I67" s="23"/>
      <c r="J67" s="28"/>
      <c r="K67" s="28"/>
      <c r="L67" s="28"/>
      <c r="M67" s="28"/>
      <c r="N67" s="28"/>
      <c r="O67" s="23"/>
      <c r="P67" s="23"/>
      <c r="Q67" s="23">
        <v>88</v>
      </c>
      <c r="R67" s="23"/>
      <c r="S67" s="23"/>
      <c r="T67" s="23"/>
      <c r="U67" s="23"/>
      <c r="V67" s="23"/>
      <c r="W67" s="23"/>
      <c r="X67" s="23"/>
      <c r="Y67" s="23"/>
      <c r="Z67" s="23"/>
      <c r="AA67" s="23"/>
      <c r="AB67" s="23"/>
      <c r="AC67" s="23">
        <v>88</v>
      </c>
      <c r="AD67" s="23"/>
      <c r="AE67" s="23"/>
      <c r="AF67" s="23">
        <v>88</v>
      </c>
      <c r="AG67" s="23">
        <v>88</v>
      </c>
      <c r="AH67" s="23">
        <v>88</v>
      </c>
      <c r="AI67" s="23">
        <v>88</v>
      </c>
      <c r="AJ67" s="23"/>
      <c r="AK67" s="17" t="s">
        <v>50</v>
      </c>
      <c r="AL67" s="59" t="s">
        <v>50</v>
      </c>
    </row>
    <row r="68" spans="1:38" ht="135.75" customHeight="1">
      <c r="A68" s="12">
        <v>64</v>
      </c>
      <c r="B68" s="9" t="s">
        <v>111</v>
      </c>
      <c r="C68" s="14" t="s">
        <v>112</v>
      </c>
      <c r="D68" s="3" t="s">
        <v>320</v>
      </c>
      <c r="E68" s="14" t="s">
        <v>321</v>
      </c>
      <c r="F68" s="26" t="s">
        <v>139</v>
      </c>
      <c r="G68" s="3"/>
      <c r="H68" s="9" t="s">
        <v>140</v>
      </c>
      <c r="I68" s="23"/>
      <c r="J68" s="28"/>
      <c r="K68" s="28"/>
      <c r="L68" s="28"/>
      <c r="M68" s="28"/>
      <c r="N68" s="35">
        <v>89</v>
      </c>
      <c r="O68" s="39">
        <v>89</v>
      </c>
      <c r="P68" s="39"/>
      <c r="Q68" s="39"/>
      <c r="R68" s="39">
        <v>89</v>
      </c>
      <c r="S68" s="39"/>
      <c r="T68" s="39"/>
      <c r="U68" s="39"/>
      <c r="V68" s="39"/>
      <c r="W68" s="38">
        <v>89</v>
      </c>
      <c r="X68" s="35">
        <v>89</v>
      </c>
      <c r="Y68" s="39">
        <v>89</v>
      </c>
      <c r="Z68" s="39">
        <v>89</v>
      </c>
      <c r="AA68" s="39">
        <v>89</v>
      </c>
      <c r="AB68" s="39">
        <v>89</v>
      </c>
      <c r="AC68" s="23"/>
      <c r="AD68" s="23">
        <v>89</v>
      </c>
      <c r="AE68" s="23"/>
      <c r="AF68" s="23"/>
      <c r="AG68" s="23"/>
      <c r="AH68" s="23"/>
      <c r="AI68" s="23"/>
      <c r="AJ68" s="23"/>
      <c r="AK68" s="17" t="s">
        <v>65</v>
      </c>
      <c r="AL68" s="59" t="s">
        <v>36</v>
      </c>
    </row>
    <row r="69" spans="1:38" ht="168.75" customHeight="1">
      <c r="A69" s="12">
        <v>65</v>
      </c>
      <c r="B69" s="9" t="s">
        <v>111</v>
      </c>
      <c r="C69" s="14" t="s">
        <v>112</v>
      </c>
      <c r="D69" s="3" t="s">
        <v>322</v>
      </c>
      <c r="E69" s="14" t="s">
        <v>323</v>
      </c>
      <c r="F69" s="26" t="s">
        <v>141</v>
      </c>
      <c r="G69" s="3"/>
      <c r="H69" s="9" t="s">
        <v>324</v>
      </c>
      <c r="I69" s="23"/>
      <c r="J69" s="28"/>
      <c r="K69" s="28"/>
      <c r="L69" s="28"/>
      <c r="M69" s="28"/>
      <c r="N69" s="35">
        <v>90</v>
      </c>
      <c r="O69" s="39">
        <v>90</v>
      </c>
      <c r="P69" s="39"/>
      <c r="Q69" s="39"/>
      <c r="R69" s="39"/>
      <c r="S69" s="39"/>
      <c r="T69" s="39"/>
      <c r="U69" s="39"/>
      <c r="V69" s="39"/>
      <c r="W69" s="38">
        <v>90</v>
      </c>
      <c r="X69" s="39"/>
      <c r="Y69" s="39">
        <v>90</v>
      </c>
      <c r="Z69" s="23"/>
      <c r="AA69" s="20"/>
      <c r="AB69" s="23"/>
      <c r="AC69" s="23"/>
      <c r="AD69" s="20">
        <v>90</v>
      </c>
      <c r="AE69" s="23"/>
      <c r="AF69" s="23"/>
      <c r="AG69" s="23"/>
      <c r="AH69" s="23"/>
      <c r="AI69" s="23"/>
      <c r="AJ69" s="23"/>
      <c r="AK69" s="17" t="s">
        <v>142</v>
      </c>
      <c r="AL69" s="59" t="s">
        <v>36</v>
      </c>
    </row>
    <row r="70" spans="1:38" ht="162">
      <c r="A70" s="12">
        <v>66</v>
      </c>
      <c r="B70" s="9" t="s">
        <v>111</v>
      </c>
      <c r="C70" s="14" t="s">
        <v>112</v>
      </c>
      <c r="D70" s="3" t="s">
        <v>325</v>
      </c>
      <c r="E70" s="14" t="s">
        <v>326</v>
      </c>
      <c r="F70" s="26" t="s">
        <v>143</v>
      </c>
      <c r="G70" s="3"/>
      <c r="H70" s="9" t="s">
        <v>144</v>
      </c>
      <c r="I70" s="23"/>
      <c r="J70" s="23"/>
      <c r="K70" s="23"/>
      <c r="L70" s="23"/>
      <c r="M70" s="23"/>
      <c r="N70" s="23"/>
      <c r="O70" s="23"/>
      <c r="P70" s="23"/>
      <c r="Q70" s="23"/>
      <c r="R70" s="23"/>
      <c r="S70" s="23"/>
      <c r="T70" s="23"/>
      <c r="U70" s="23"/>
      <c r="V70" s="23"/>
      <c r="W70" s="23"/>
      <c r="X70" s="23"/>
      <c r="Y70" s="23"/>
      <c r="Z70" s="23"/>
      <c r="AA70" s="39">
        <v>91</v>
      </c>
      <c r="AB70" s="23"/>
      <c r="AC70" s="23"/>
      <c r="AD70" s="23"/>
      <c r="AE70" s="23"/>
      <c r="AF70" s="23"/>
      <c r="AG70" s="23"/>
      <c r="AH70" s="23"/>
      <c r="AI70" s="23"/>
      <c r="AJ70" s="23"/>
      <c r="AK70" s="17" t="s">
        <v>73</v>
      </c>
      <c r="AL70" s="59" t="s">
        <v>36</v>
      </c>
    </row>
    <row r="71" spans="1:38" ht="291.75" customHeight="1">
      <c r="A71" s="12">
        <v>67</v>
      </c>
      <c r="B71" s="9" t="s">
        <v>111</v>
      </c>
      <c r="C71" s="14" t="s">
        <v>145</v>
      </c>
      <c r="D71" s="3" t="s">
        <v>195</v>
      </c>
      <c r="E71" s="14" t="s">
        <v>146</v>
      </c>
      <c r="F71" s="26" t="s">
        <v>147</v>
      </c>
      <c r="G71" s="3" t="s">
        <v>197</v>
      </c>
      <c r="H71" s="9" t="s">
        <v>327</v>
      </c>
      <c r="I71" s="33" t="s">
        <v>437</v>
      </c>
      <c r="J71" s="33" t="s">
        <v>437</v>
      </c>
      <c r="K71" s="33" t="s">
        <v>437</v>
      </c>
      <c r="L71" s="33" t="s">
        <v>437</v>
      </c>
      <c r="M71" s="33" t="s">
        <v>437</v>
      </c>
      <c r="N71" s="33" t="s">
        <v>437</v>
      </c>
      <c r="O71" s="33" t="s">
        <v>437</v>
      </c>
      <c r="P71" s="33" t="s">
        <v>437</v>
      </c>
      <c r="Q71" s="33" t="s">
        <v>437</v>
      </c>
      <c r="R71" s="33" t="s">
        <v>437</v>
      </c>
      <c r="S71" s="33" t="s">
        <v>437</v>
      </c>
      <c r="T71" s="33" t="s">
        <v>437</v>
      </c>
      <c r="U71" s="33" t="s">
        <v>437</v>
      </c>
      <c r="V71" s="33" t="s">
        <v>437</v>
      </c>
      <c r="W71" s="33" t="s">
        <v>437</v>
      </c>
      <c r="X71" s="33" t="s">
        <v>437</v>
      </c>
      <c r="Y71" s="33" t="s">
        <v>437</v>
      </c>
      <c r="Z71" s="33" t="s">
        <v>437</v>
      </c>
      <c r="AA71" s="33" t="s">
        <v>437</v>
      </c>
      <c r="AB71" s="33" t="s">
        <v>437</v>
      </c>
      <c r="AC71" s="33" t="s">
        <v>437</v>
      </c>
      <c r="AD71" s="33" t="s">
        <v>437</v>
      </c>
      <c r="AE71" s="33" t="s">
        <v>437</v>
      </c>
      <c r="AF71" s="33" t="s">
        <v>437</v>
      </c>
      <c r="AG71" s="33" t="s">
        <v>437</v>
      </c>
      <c r="AH71" s="33" t="s">
        <v>437</v>
      </c>
      <c r="AI71" s="33" t="s">
        <v>437</v>
      </c>
      <c r="AJ71" s="33" t="s">
        <v>437</v>
      </c>
      <c r="AK71" s="17" t="s">
        <v>50</v>
      </c>
      <c r="AL71" s="59" t="s">
        <v>50</v>
      </c>
    </row>
    <row r="72" spans="1:38" ht="132.75" customHeight="1">
      <c r="A72" s="12">
        <v>68</v>
      </c>
      <c r="B72" s="15" t="s">
        <v>111</v>
      </c>
      <c r="C72" s="43" t="s">
        <v>145</v>
      </c>
      <c r="D72" s="76" t="s">
        <v>206</v>
      </c>
      <c r="E72" s="43" t="s">
        <v>328</v>
      </c>
      <c r="F72" s="43"/>
      <c r="G72" s="76"/>
      <c r="H72" s="27" t="s">
        <v>329</v>
      </c>
      <c r="I72" s="30"/>
      <c r="J72" s="82"/>
      <c r="K72" s="82"/>
      <c r="L72" s="37" t="s">
        <v>197</v>
      </c>
      <c r="M72" s="82"/>
      <c r="N72" s="82"/>
      <c r="O72" s="37" t="s">
        <v>197</v>
      </c>
      <c r="P72" s="82"/>
      <c r="Q72" s="82"/>
      <c r="R72" s="82"/>
      <c r="S72" s="82"/>
      <c r="T72" s="82"/>
      <c r="U72" s="82"/>
      <c r="V72" s="82"/>
      <c r="W72" s="82"/>
      <c r="X72" s="82"/>
      <c r="Y72" s="82"/>
      <c r="Z72" s="82"/>
      <c r="AA72" s="82"/>
      <c r="AB72" s="82"/>
      <c r="AC72" s="82"/>
      <c r="AD72" s="82"/>
      <c r="AE72" s="82"/>
      <c r="AF72" s="82"/>
      <c r="AG72" s="82"/>
      <c r="AH72" s="82"/>
      <c r="AI72" s="82"/>
      <c r="AJ72" s="82"/>
    </row>
    <row r="73" spans="1:38" ht="105.75" customHeight="1">
      <c r="A73" s="12">
        <v>69</v>
      </c>
      <c r="B73" s="15" t="s">
        <v>111</v>
      </c>
      <c r="C73" s="43" t="s">
        <v>145</v>
      </c>
      <c r="D73" s="76" t="s">
        <v>209</v>
      </c>
      <c r="E73" s="43" t="s">
        <v>301</v>
      </c>
      <c r="F73" s="83"/>
      <c r="G73" s="76"/>
      <c r="H73" s="27" t="s">
        <v>330</v>
      </c>
      <c r="I73" s="30"/>
      <c r="J73" s="30"/>
      <c r="K73" s="30"/>
      <c r="L73" s="30"/>
      <c r="M73" s="30"/>
      <c r="N73" s="30"/>
      <c r="O73" s="82"/>
      <c r="P73" s="82"/>
      <c r="Q73" s="82"/>
      <c r="R73" s="82"/>
      <c r="S73" s="82"/>
      <c r="T73" s="82"/>
      <c r="U73" s="82"/>
      <c r="V73" s="82"/>
      <c r="W73" s="82"/>
      <c r="X73" s="82"/>
      <c r="Y73" s="82"/>
      <c r="Z73" s="82"/>
      <c r="AA73" s="82"/>
      <c r="AB73" s="82"/>
      <c r="AC73" s="82"/>
      <c r="AD73" s="82"/>
      <c r="AE73" s="82"/>
      <c r="AF73" s="82"/>
      <c r="AG73" s="30" t="s">
        <v>197</v>
      </c>
      <c r="AH73" s="82"/>
      <c r="AI73" s="30" t="s">
        <v>197</v>
      </c>
      <c r="AJ73" s="82"/>
    </row>
    <row r="74" spans="1:38" ht="260.25" customHeight="1">
      <c r="A74" s="12">
        <v>70</v>
      </c>
      <c r="B74" s="9" t="s">
        <v>111</v>
      </c>
      <c r="C74" s="14" t="s">
        <v>145</v>
      </c>
      <c r="D74" s="3" t="s">
        <v>212</v>
      </c>
      <c r="E74" s="14" t="s">
        <v>331</v>
      </c>
      <c r="F74" s="26" t="s">
        <v>148</v>
      </c>
      <c r="G74" s="3"/>
      <c r="H74" s="9" t="s">
        <v>332</v>
      </c>
      <c r="I74" s="28"/>
      <c r="J74" s="28"/>
      <c r="K74" s="28"/>
      <c r="L74" s="28"/>
      <c r="M74" s="28"/>
      <c r="N74" s="33" t="s">
        <v>438</v>
      </c>
      <c r="O74" s="39"/>
      <c r="P74" s="39"/>
      <c r="Q74" s="39"/>
      <c r="R74" s="33" t="s">
        <v>438</v>
      </c>
      <c r="S74" s="23"/>
      <c r="T74" s="23"/>
      <c r="U74" s="23"/>
      <c r="V74" s="23"/>
      <c r="W74" s="33" t="s">
        <v>438</v>
      </c>
      <c r="X74" s="33"/>
      <c r="Y74" s="33" t="s">
        <v>438</v>
      </c>
      <c r="Z74" s="23"/>
      <c r="AA74" s="23"/>
      <c r="AB74" s="33" t="s">
        <v>438</v>
      </c>
      <c r="AC74" s="33" t="s">
        <v>438</v>
      </c>
      <c r="AD74" s="23"/>
      <c r="AE74" s="23"/>
      <c r="AF74" s="33" t="s">
        <v>438</v>
      </c>
      <c r="AG74" s="23"/>
      <c r="AH74" s="23"/>
      <c r="AI74" s="23"/>
      <c r="AJ74" s="23"/>
      <c r="AK74" s="17" t="s">
        <v>131</v>
      </c>
      <c r="AL74" s="59" t="s">
        <v>36</v>
      </c>
    </row>
    <row r="75" spans="1:38" ht="243" customHeight="1">
      <c r="A75" s="12">
        <v>71</v>
      </c>
      <c r="B75" s="9" t="s">
        <v>111</v>
      </c>
      <c r="C75" s="14" t="s">
        <v>145</v>
      </c>
      <c r="D75" s="3" t="s">
        <v>231</v>
      </c>
      <c r="E75" s="14" t="s">
        <v>333</v>
      </c>
      <c r="F75" s="26" t="s">
        <v>149</v>
      </c>
      <c r="G75" s="3"/>
      <c r="H75" s="9" t="s">
        <v>150</v>
      </c>
      <c r="I75" s="28"/>
      <c r="J75" s="23"/>
      <c r="K75" s="23"/>
      <c r="L75" s="23"/>
      <c r="M75" s="23"/>
      <c r="N75" s="23"/>
      <c r="O75" s="23"/>
      <c r="P75" s="23"/>
      <c r="Q75" s="23"/>
      <c r="R75" s="23"/>
      <c r="S75" s="23"/>
      <c r="T75" s="23"/>
      <c r="U75" s="23"/>
      <c r="V75" s="23"/>
      <c r="W75" s="23"/>
      <c r="X75" s="23"/>
      <c r="Y75" s="23"/>
      <c r="Z75" s="23"/>
      <c r="AA75" s="23"/>
      <c r="AB75" s="23"/>
      <c r="AC75" s="23"/>
      <c r="AD75" s="23"/>
      <c r="AE75" s="23"/>
      <c r="AF75" s="23"/>
      <c r="AG75" s="20" t="s">
        <v>439</v>
      </c>
      <c r="AH75" s="23"/>
      <c r="AI75" s="23"/>
      <c r="AJ75" s="23"/>
      <c r="AK75" s="17" t="s">
        <v>50</v>
      </c>
      <c r="AL75" s="59" t="s">
        <v>50</v>
      </c>
    </row>
    <row r="76" spans="1:38" ht="165" customHeight="1">
      <c r="A76" s="12">
        <v>72</v>
      </c>
      <c r="B76" s="9" t="s">
        <v>111</v>
      </c>
      <c r="C76" s="14" t="s">
        <v>334</v>
      </c>
      <c r="D76" s="3" t="s">
        <v>195</v>
      </c>
      <c r="E76" s="14" t="s">
        <v>335</v>
      </c>
      <c r="F76" s="26" t="s">
        <v>151</v>
      </c>
      <c r="G76" s="3"/>
      <c r="H76" s="9" t="s">
        <v>336</v>
      </c>
      <c r="I76" s="28"/>
      <c r="J76" s="23"/>
      <c r="K76" s="23"/>
      <c r="L76" s="23"/>
      <c r="M76" s="23"/>
      <c r="N76" s="23"/>
      <c r="O76" s="23"/>
      <c r="P76" s="23"/>
      <c r="Q76" s="23"/>
      <c r="R76" s="23"/>
      <c r="S76" s="23"/>
      <c r="T76" s="23"/>
      <c r="U76" s="23"/>
      <c r="V76" s="23"/>
      <c r="W76" s="23"/>
      <c r="X76" s="23"/>
      <c r="Y76" s="23"/>
      <c r="Z76" s="23"/>
      <c r="AA76" s="23"/>
      <c r="AB76" s="23"/>
      <c r="AC76" s="23">
        <v>101</v>
      </c>
      <c r="AD76" s="23"/>
      <c r="AE76" s="23"/>
      <c r="AF76" s="23">
        <v>101</v>
      </c>
      <c r="AG76" s="23">
        <v>101</v>
      </c>
      <c r="AH76" s="23"/>
      <c r="AI76" s="23">
        <v>101</v>
      </c>
      <c r="AJ76" s="23"/>
      <c r="AK76" s="17" t="s">
        <v>50</v>
      </c>
      <c r="AL76" s="59" t="s">
        <v>50</v>
      </c>
    </row>
    <row r="77" spans="1:38" ht="146.25" customHeight="1">
      <c r="A77" s="12">
        <v>73</v>
      </c>
      <c r="B77" s="9" t="s">
        <v>111</v>
      </c>
      <c r="C77" s="14" t="s">
        <v>334</v>
      </c>
      <c r="D77" s="3" t="s">
        <v>206</v>
      </c>
      <c r="E77" s="14" t="s">
        <v>337</v>
      </c>
      <c r="F77" s="26" t="s">
        <v>152</v>
      </c>
      <c r="G77" s="3"/>
      <c r="H77" s="9" t="s">
        <v>153</v>
      </c>
      <c r="I77" s="28"/>
      <c r="J77" s="23"/>
      <c r="K77" s="23"/>
      <c r="L77" s="23"/>
      <c r="M77" s="23"/>
      <c r="N77" s="23"/>
      <c r="O77" s="23"/>
      <c r="P77" s="23"/>
      <c r="Q77" s="23"/>
      <c r="R77" s="23"/>
      <c r="S77" s="23"/>
      <c r="T77" s="23"/>
      <c r="U77" s="23"/>
      <c r="V77" s="23"/>
      <c r="W77" s="23"/>
      <c r="X77" s="23"/>
      <c r="Y77" s="23"/>
      <c r="Z77" s="23"/>
      <c r="AA77" s="23"/>
      <c r="AB77" s="23"/>
      <c r="AC77" s="20" t="s">
        <v>440</v>
      </c>
      <c r="AD77" s="20" t="s">
        <v>440</v>
      </c>
      <c r="AE77" s="23"/>
      <c r="AF77" s="20" t="s">
        <v>440</v>
      </c>
      <c r="AG77" s="20" t="s">
        <v>440</v>
      </c>
      <c r="AH77" s="23"/>
      <c r="AI77" s="20" t="s">
        <v>440</v>
      </c>
      <c r="AJ77" s="23"/>
      <c r="AK77" s="17" t="s">
        <v>124</v>
      </c>
      <c r="AL77" s="59" t="s">
        <v>36</v>
      </c>
    </row>
    <row r="78" spans="1:38" ht="176.25" customHeight="1">
      <c r="A78" s="12">
        <v>74</v>
      </c>
      <c r="B78" s="9" t="s">
        <v>111</v>
      </c>
      <c r="C78" s="14" t="s">
        <v>154</v>
      </c>
      <c r="D78" s="3" t="s">
        <v>209</v>
      </c>
      <c r="E78" s="14" t="s">
        <v>338</v>
      </c>
      <c r="F78" s="14" t="s">
        <v>155</v>
      </c>
      <c r="G78" s="3"/>
      <c r="H78" s="9" t="s">
        <v>339</v>
      </c>
      <c r="I78" s="28"/>
      <c r="J78" s="23"/>
      <c r="K78" s="23"/>
      <c r="L78" s="23"/>
      <c r="M78" s="23"/>
      <c r="N78" s="23"/>
      <c r="O78" s="23"/>
      <c r="P78" s="23"/>
      <c r="Q78" s="23"/>
      <c r="R78" s="23"/>
      <c r="S78" s="23"/>
      <c r="T78" s="23"/>
      <c r="U78" s="23"/>
      <c r="V78" s="23"/>
      <c r="W78" s="23"/>
      <c r="X78" s="23"/>
      <c r="Y78" s="23"/>
      <c r="Z78" s="23"/>
      <c r="AA78" s="23"/>
      <c r="AB78" s="23"/>
      <c r="AC78" s="20" t="s">
        <v>441</v>
      </c>
      <c r="AD78" s="20" t="s">
        <v>441</v>
      </c>
      <c r="AE78" s="23"/>
      <c r="AF78" s="20" t="s">
        <v>441</v>
      </c>
      <c r="AG78" s="20" t="s">
        <v>441</v>
      </c>
      <c r="AH78" s="23"/>
      <c r="AI78" s="20" t="s">
        <v>441</v>
      </c>
      <c r="AJ78" s="23"/>
      <c r="AK78" s="17" t="s">
        <v>124</v>
      </c>
      <c r="AL78" s="59" t="s">
        <v>36</v>
      </c>
    </row>
    <row r="79" spans="1:38" ht="210" customHeight="1">
      <c r="A79" s="12">
        <v>75</v>
      </c>
      <c r="B79" s="9" t="s">
        <v>340</v>
      </c>
      <c r="C79" s="14" t="s">
        <v>341</v>
      </c>
      <c r="D79" s="3" t="s">
        <v>195</v>
      </c>
      <c r="E79" s="14" t="s">
        <v>342</v>
      </c>
      <c r="F79" s="13" t="s">
        <v>156</v>
      </c>
      <c r="G79" s="3"/>
      <c r="H79" s="9" t="s">
        <v>343</v>
      </c>
      <c r="I79" s="35">
        <v>108</v>
      </c>
      <c r="J79" s="35">
        <v>108</v>
      </c>
      <c r="K79" s="35"/>
      <c r="L79" s="39"/>
      <c r="M79" s="39"/>
      <c r="N79" s="35">
        <v>108</v>
      </c>
      <c r="O79" s="35">
        <v>108</v>
      </c>
      <c r="P79" s="35">
        <v>108</v>
      </c>
      <c r="Q79" s="35">
        <v>108</v>
      </c>
      <c r="R79" s="35">
        <v>108</v>
      </c>
      <c r="S79" s="39"/>
      <c r="T79" s="39"/>
      <c r="U79" s="35">
        <v>108</v>
      </c>
      <c r="V79" s="35">
        <v>108</v>
      </c>
      <c r="W79" s="35">
        <v>108</v>
      </c>
      <c r="X79" s="35">
        <v>108</v>
      </c>
      <c r="Y79" s="35">
        <v>108</v>
      </c>
      <c r="Z79" s="35">
        <v>108</v>
      </c>
      <c r="AA79" s="35">
        <v>108</v>
      </c>
      <c r="AB79" s="35">
        <v>108</v>
      </c>
      <c r="AC79" s="35">
        <v>108</v>
      </c>
      <c r="AD79" s="35">
        <v>108</v>
      </c>
      <c r="AE79" s="39"/>
      <c r="AF79" s="35">
        <v>108</v>
      </c>
      <c r="AG79" s="35">
        <v>108</v>
      </c>
      <c r="AH79" s="35">
        <v>108</v>
      </c>
      <c r="AI79" s="35">
        <v>108</v>
      </c>
      <c r="AJ79" s="39"/>
      <c r="AK79" s="17" t="s">
        <v>50</v>
      </c>
      <c r="AL79" s="59" t="s">
        <v>50</v>
      </c>
    </row>
    <row r="80" spans="1:38" ht="156.75" customHeight="1">
      <c r="A80" s="12">
        <v>76</v>
      </c>
      <c r="B80" s="9" t="s">
        <v>340</v>
      </c>
      <c r="C80" s="14" t="s">
        <v>341</v>
      </c>
      <c r="D80" s="3" t="s">
        <v>206</v>
      </c>
      <c r="E80" s="14" t="s">
        <v>344</v>
      </c>
      <c r="F80" s="13" t="s">
        <v>156</v>
      </c>
      <c r="G80" s="3"/>
      <c r="H80" s="9" t="s">
        <v>345</v>
      </c>
      <c r="I80" s="35">
        <v>109</v>
      </c>
      <c r="J80" s="35">
        <v>109</v>
      </c>
      <c r="K80" s="35"/>
      <c r="L80" s="39"/>
      <c r="M80" s="39"/>
      <c r="N80" s="35">
        <v>109</v>
      </c>
      <c r="O80" s="35">
        <v>109</v>
      </c>
      <c r="P80" s="35">
        <v>109</v>
      </c>
      <c r="Q80" s="35">
        <v>109</v>
      </c>
      <c r="R80" s="35">
        <v>109</v>
      </c>
      <c r="S80" s="39"/>
      <c r="T80" s="39"/>
      <c r="U80" s="35">
        <v>109</v>
      </c>
      <c r="V80" s="35">
        <v>109</v>
      </c>
      <c r="W80" s="35">
        <v>109</v>
      </c>
      <c r="X80" s="35">
        <v>109</v>
      </c>
      <c r="Y80" s="35">
        <v>109</v>
      </c>
      <c r="Z80" s="35">
        <v>109</v>
      </c>
      <c r="AA80" s="35">
        <v>109</v>
      </c>
      <c r="AB80" s="35">
        <v>109</v>
      </c>
      <c r="AC80" s="35">
        <v>109</v>
      </c>
      <c r="AD80" s="35">
        <v>109</v>
      </c>
      <c r="AE80" s="39"/>
      <c r="AF80" s="35">
        <v>109</v>
      </c>
      <c r="AG80" s="35">
        <v>109</v>
      </c>
      <c r="AH80" s="35">
        <v>109</v>
      </c>
      <c r="AI80" s="35">
        <v>109</v>
      </c>
      <c r="AJ80" s="39"/>
      <c r="AK80" s="17" t="s">
        <v>50</v>
      </c>
      <c r="AL80" s="59" t="s">
        <v>50</v>
      </c>
    </row>
    <row r="81" spans="1:38" ht="274.5" customHeight="1">
      <c r="A81" s="12">
        <v>77</v>
      </c>
      <c r="B81" s="9" t="s">
        <v>157</v>
      </c>
      <c r="C81" s="14" t="s">
        <v>158</v>
      </c>
      <c r="D81" s="3" t="s">
        <v>209</v>
      </c>
      <c r="E81" s="14" t="s">
        <v>346</v>
      </c>
      <c r="F81" s="26" t="s">
        <v>159</v>
      </c>
      <c r="G81" s="3"/>
      <c r="H81" s="9" t="s">
        <v>160</v>
      </c>
      <c r="I81" s="35"/>
      <c r="J81" s="39">
        <v>110</v>
      </c>
      <c r="K81" s="39">
        <v>110</v>
      </c>
      <c r="L81" s="39">
        <v>110</v>
      </c>
      <c r="M81" s="39"/>
      <c r="N81" s="39">
        <v>110</v>
      </c>
      <c r="O81" s="39">
        <v>110</v>
      </c>
      <c r="P81" s="39">
        <v>110</v>
      </c>
      <c r="Q81" s="39">
        <v>110</v>
      </c>
      <c r="R81" s="39">
        <v>110</v>
      </c>
      <c r="S81" s="39"/>
      <c r="T81" s="39"/>
      <c r="U81" s="39">
        <v>110</v>
      </c>
      <c r="V81" s="39">
        <v>110</v>
      </c>
      <c r="W81" s="39">
        <v>110</v>
      </c>
      <c r="X81" s="39">
        <v>110</v>
      </c>
      <c r="Y81" s="39">
        <v>110</v>
      </c>
      <c r="Z81" s="39">
        <v>110</v>
      </c>
      <c r="AA81" s="39">
        <v>110</v>
      </c>
      <c r="AB81" s="39">
        <v>110</v>
      </c>
      <c r="AC81" s="39">
        <v>110</v>
      </c>
      <c r="AD81" s="39">
        <v>110</v>
      </c>
      <c r="AE81" s="39"/>
      <c r="AF81" s="39">
        <v>110</v>
      </c>
      <c r="AG81" s="39">
        <v>110</v>
      </c>
      <c r="AH81" s="39">
        <v>110</v>
      </c>
      <c r="AI81" s="39">
        <v>110</v>
      </c>
      <c r="AJ81" s="39"/>
      <c r="AK81" s="17" t="s">
        <v>54</v>
      </c>
      <c r="AL81" s="59" t="s">
        <v>36</v>
      </c>
    </row>
    <row r="82" spans="1:38" ht="154.5" customHeight="1">
      <c r="A82" s="12">
        <v>78</v>
      </c>
      <c r="B82" s="9" t="s">
        <v>157</v>
      </c>
      <c r="C82" s="14" t="s">
        <v>158</v>
      </c>
      <c r="D82" s="3" t="s">
        <v>212</v>
      </c>
      <c r="E82" s="14" t="s">
        <v>347</v>
      </c>
      <c r="F82" s="26" t="s">
        <v>161</v>
      </c>
      <c r="G82" s="3"/>
      <c r="H82" s="9" t="s">
        <v>348</v>
      </c>
      <c r="I82" s="35" t="s">
        <v>442</v>
      </c>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17" t="s">
        <v>65</v>
      </c>
      <c r="AL82" s="59" t="s">
        <v>36</v>
      </c>
    </row>
    <row r="83" spans="1:38" ht="140.25" customHeight="1">
      <c r="A83" s="12">
        <v>79</v>
      </c>
      <c r="B83" s="9" t="s">
        <v>157</v>
      </c>
      <c r="C83" s="14" t="s">
        <v>158</v>
      </c>
      <c r="D83" s="3" t="s">
        <v>231</v>
      </c>
      <c r="E83" s="14" t="s">
        <v>349</v>
      </c>
      <c r="F83" s="26" t="s">
        <v>162</v>
      </c>
      <c r="G83" s="3"/>
      <c r="H83" s="9" t="s">
        <v>350</v>
      </c>
      <c r="I83" s="35"/>
      <c r="J83" s="39"/>
      <c r="K83" s="39"/>
      <c r="L83" s="39"/>
      <c r="M83" s="39"/>
      <c r="N83" s="39"/>
      <c r="O83" s="39"/>
      <c r="P83" s="39"/>
      <c r="Q83" s="39"/>
      <c r="R83" s="39">
        <v>113</v>
      </c>
      <c r="S83" s="39"/>
      <c r="T83" s="39"/>
      <c r="U83" s="39"/>
      <c r="V83" s="39"/>
      <c r="W83" s="39"/>
      <c r="X83" s="39"/>
      <c r="Y83" s="39"/>
      <c r="Z83" s="39"/>
      <c r="AA83" s="39"/>
      <c r="AB83" s="39">
        <v>113</v>
      </c>
      <c r="AC83" s="39"/>
      <c r="AD83" s="39"/>
      <c r="AE83" s="39"/>
      <c r="AF83" s="39"/>
      <c r="AG83" s="39"/>
      <c r="AH83" s="39"/>
      <c r="AI83" s="39"/>
      <c r="AJ83" s="39"/>
      <c r="AK83" s="17" t="s">
        <v>65</v>
      </c>
      <c r="AL83" s="59" t="s">
        <v>36</v>
      </c>
    </row>
    <row r="84" spans="1:38" ht="213" customHeight="1">
      <c r="A84" s="12">
        <v>80</v>
      </c>
      <c r="B84" s="9" t="s">
        <v>157</v>
      </c>
      <c r="C84" s="14" t="s">
        <v>158</v>
      </c>
      <c r="D84" s="3" t="s">
        <v>235</v>
      </c>
      <c r="E84" s="14" t="s">
        <v>351</v>
      </c>
      <c r="F84" s="26" t="s">
        <v>163</v>
      </c>
      <c r="G84" s="3"/>
      <c r="H84" s="9" t="s">
        <v>352</v>
      </c>
      <c r="I84" s="35">
        <v>114</v>
      </c>
      <c r="J84" s="35">
        <v>114</v>
      </c>
      <c r="K84" s="35">
        <v>114</v>
      </c>
      <c r="L84" s="35">
        <v>114</v>
      </c>
      <c r="M84" s="35">
        <v>114</v>
      </c>
      <c r="N84" s="35">
        <v>114</v>
      </c>
      <c r="O84" s="35">
        <v>114</v>
      </c>
      <c r="P84" s="35">
        <v>114</v>
      </c>
      <c r="Q84" s="35">
        <v>114</v>
      </c>
      <c r="R84" s="35">
        <v>114</v>
      </c>
      <c r="S84" s="35">
        <v>114</v>
      </c>
      <c r="T84" s="35">
        <v>114</v>
      </c>
      <c r="U84" s="35">
        <v>114</v>
      </c>
      <c r="V84" s="35">
        <v>114</v>
      </c>
      <c r="W84" s="35">
        <v>114</v>
      </c>
      <c r="X84" s="35">
        <v>114</v>
      </c>
      <c r="Y84" s="35">
        <v>114</v>
      </c>
      <c r="Z84" s="35">
        <v>114</v>
      </c>
      <c r="AA84" s="35">
        <v>114</v>
      </c>
      <c r="AB84" s="35">
        <v>114</v>
      </c>
      <c r="AC84" s="35">
        <v>114</v>
      </c>
      <c r="AD84" s="35">
        <v>114</v>
      </c>
      <c r="AE84" s="35">
        <v>114</v>
      </c>
      <c r="AF84" s="35">
        <v>114</v>
      </c>
      <c r="AG84" s="35">
        <v>114</v>
      </c>
      <c r="AH84" s="35">
        <v>114</v>
      </c>
      <c r="AI84" s="35">
        <v>114</v>
      </c>
      <c r="AJ84" s="35">
        <v>114</v>
      </c>
      <c r="AK84" s="17" t="s">
        <v>164</v>
      </c>
      <c r="AL84" s="59" t="s">
        <v>164</v>
      </c>
    </row>
    <row r="85" spans="1:38" ht="135">
      <c r="A85" s="12">
        <v>81</v>
      </c>
      <c r="B85" s="9" t="s">
        <v>157</v>
      </c>
      <c r="C85" s="14" t="s">
        <v>158</v>
      </c>
      <c r="D85" s="3" t="s">
        <v>238</v>
      </c>
      <c r="E85" s="14" t="s">
        <v>353</v>
      </c>
      <c r="F85" s="26" t="s">
        <v>165</v>
      </c>
      <c r="G85" s="3" t="s">
        <v>197</v>
      </c>
      <c r="H85" s="9" t="s">
        <v>354</v>
      </c>
      <c r="I85" s="35">
        <v>115</v>
      </c>
      <c r="J85" s="35">
        <v>115</v>
      </c>
      <c r="K85" s="35">
        <v>115</v>
      </c>
      <c r="L85" s="35">
        <v>115</v>
      </c>
      <c r="M85" s="35">
        <v>115</v>
      </c>
      <c r="N85" s="35">
        <v>115</v>
      </c>
      <c r="O85" s="35">
        <v>115</v>
      </c>
      <c r="P85" s="35">
        <v>115</v>
      </c>
      <c r="Q85" s="35">
        <v>115</v>
      </c>
      <c r="R85" s="35">
        <v>115</v>
      </c>
      <c r="S85" s="35">
        <v>115</v>
      </c>
      <c r="T85" s="35">
        <v>115</v>
      </c>
      <c r="U85" s="35">
        <v>115</v>
      </c>
      <c r="V85" s="35">
        <v>115</v>
      </c>
      <c r="W85" s="35">
        <v>115</v>
      </c>
      <c r="X85" s="35">
        <v>115</v>
      </c>
      <c r="Y85" s="35">
        <v>115</v>
      </c>
      <c r="Z85" s="35">
        <v>115</v>
      </c>
      <c r="AA85" s="35">
        <v>115</v>
      </c>
      <c r="AB85" s="35">
        <v>115</v>
      </c>
      <c r="AC85" s="35">
        <v>115</v>
      </c>
      <c r="AD85" s="35">
        <v>115</v>
      </c>
      <c r="AE85" s="35">
        <v>115</v>
      </c>
      <c r="AF85" s="35">
        <v>115</v>
      </c>
      <c r="AG85" s="35">
        <v>115</v>
      </c>
      <c r="AH85" s="35">
        <v>115</v>
      </c>
      <c r="AI85" s="35">
        <v>115</v>
      </c>
      <c r="AJ85" s="35">
        <v>115</v>
      </c>
      <c r="AK85" s="17" t="s">
        <v>166</v>
      </c>
      <c r="AL85" s="59" t="s">
        <v>166</v>
      </c>
    </row>
    <row r="86" spans="1:38" ht="366" customHeight="1">
      <c r="A86" s="12">
        <v>82</v>
      </c>
      <c r="B86" s="9" t="s">
        <v>157</v>
      </c>
      <c r="C86" s="14" t="s">
        <v>355</v>
      </c>
      <c r="D86" s="3" t="s">
        <v>195</v>
      </c>
      <c r="E86" s="14" t="s">
        <v>356</v>
      </c>
      <c r="F86" s="13" t="s">
        <v>167</v>
      </c>
      <c r="G86" s="3"/>
      <c r="H86" s="9" t="s">
        <v>168</v>
      </c>
      <c r="I86" s="35"/>
      <c r="J86" s="39"/>
      <c r="K86" s="39"/>
      <c r="L86" s="39"/>
      <c r="M86" s="39"/>
      <c r="N86" s="39"/>
      <c r="O86" s="39"/>
      <c r="P86" s="39">
        <v>117</v>
      </c>
      <c r="Q86" s="39"/>
      <c r="R86" s="39"/>
      <c r="S86" s="39"/>
      <c r="T86" s="39"/>
      <c r="U86" s="39"/>
      <c r="V86" s="39"/>
      <c r="W86" s="39"/>
      <c r="X86" s="39"/>
      <c r="Y86" s="39"/>
      <c r="Z86" s="39"/>
      <c r="AA86" s="39"/>
      <c r="AB86" s="39"/>
      <c r="AC86" s="39">
        <v>117</v>
      </c>
      <c r="AD86" s="39"/>
      <c r="AE86" s="39"/>
      <c r="AF86" s="39">
        <v>117</v>
      </c>
      <c r="AG86" s="39"/>
      <c r="AH86" s="39"/>
      <c r="AI86" s="39"/>
      <c r="AJ86" s="39"/>
      <c r="AK86" s="17" t="s">
        <v>65</v>
      </c>
      <c r="AL86" s="59" t="s">
        <v>36</v>
      </c>
    </row>
    <row r="87" spans="1:38" ht="305.25" customHeight="1">
      <c r="A87" s="12">
        <v>83</v>
      </c>
      <c r="B87" s="9" t="s">
        <v>157</v>
      </c>
      <c r="C87" s="14" t="s">
        <v>355</v>
      </c>
      <c r="D87" s="3" t="s">
        <v>206</v>
      </c>
      <c r="E87" s="14" t="s">
        <v>357</v>
      </c>
      <c r="F87" s="26" t="s">
        <v>169</v>
      </c>
      <c r="G87" s="3"/>
      <c r="H87" s="9" t="s">
        <v>170</v>
      </c>
      <c r="I87" s="35"/>
      <c r="J87" s="39"/>
      <c r="K87" s="39"/>
      <c r="L87" s="39"/>
      <c r="M87" s="39"/>
      <c r="N87" s="39"/>
      <c r="O87" s="39"/>
      <c r="P87" s="39">
        <v>118</v>
      </c>
      <c r="Q87" s="39"/>
      <c r="R87" s="39"/>
      <c r="S87" s="39"/>
      <c r="T87" s="39"/>
      <c r="U87" s="39"/>
      <c r="V87" s="39"/>
      <c r="W87" s="39"/>
      <c r="X87" s="39"/>
      <c r="Y87" s="39"/>
      <c r="Z87" s="39"/>
      <c r="AA87" s="39"/>
      <c r="AB87" s="39"/>
      <c r="AC87" s="39">
        <v>118</v>
      </c>
      <c r="AD87" s="39"/>
      <c r="AE87" s="39"/>
      <c r="AF87" s="39">
        <v>118</v>
      </c>
      <c r="AG87" s="39"/>
      <c r="AH87" s="39"/>
      <c r="AI87" s="39"/>
      <c r="AJ87" s="39"/>
      <c r="AK87" s="17" t="s">
        <v>50</v>
      </c>
      <c r="AL87" s="59" t="s">
        <v>50</v>
      </c>
    </row>
    <row r="88" spans="1:38" ht="276" customHeight="1">
      <c r="A88" s="12">
        <v>84</v>
      </c>
      <c r="B88" s="9" t="s">
        <v>157</v>
      </c>
      <c r="C88" s="14" t="s">
        <v>355</v>
      </c>
      <c r="D88" s="3" t="s">
        <v>209</v>
      </c>
      <c r="E88" s="14" t="s">
        <v>358</v>
      </c>
      <c r="F88" s="26" t="s">
        <v>171</v>
      </c>
      <c r="G88" s="3"/>
      <c r="H88" s="9" t="s">
        <v>172</v>
      </c>
      <c r="I88" s="35"/>
      <c r="J88" s="24"/>
      <c r="K88" s="24"/>
      <c r="L88" s="24"/>
      <c r="M88" s="39"/>
      <c r="N88" s="24"/>
      <c r="O88" s="24"/>
      <c r="P88" s="24"/>
      <c r="Q88" s="24"/>
      <c r="R88" s="39">
        <v>119</v>
      </c>
      <c r="S88" s="39"/>
      <c r="T88" s="39"/>
      <c r="U88" s="24"/>
      <c r="V88" s="24"/>
      <c r="W88" s="84"/>
      <c r="X88" s="24"/>
      <c r="Y88" s="24"/>
      <c r="Z88" s="24"/>
      <c r="AA88" s="24"/>
      <c r="AB88" s="39">
        <v>119</v>
      </c>
      <c r="AC88" s="39">
        <v>119</v>
      </c>
      <c r="AD88" s="24"/>
      <c r="AE88" s="39"/>
      <c r="AF88" s="39">
        <v>119</v>
      </c>
      <c r="AG88" s="24"/>
      <c r="AH88" s="24"/>
      <c r="AI88" s="24"/>
      <c r="AJ88" s="39"/>
      <c r="AK88" s="17" t="s">
        <v>65</v>
      </c>
      <c r="AL88" s="59" t="s">
        <v>36</v>
      </c>
    </row>
    <row r="89" spans="1:38" ht="151.5" customHeight="1">
      <c r="A89" s="12">
        <v>85</v>
      </c>
      <c r="B89" s="9" t="s">
        <v>157</v>
      </c>
      <c r="C89" s="14" t="s">
        <v>355</v>
      </c>
      <c r="D89" s="3" t="s">
        <v>212</v>
      </c>
      <c r="E89" s="14" t="s">
        <v>359</v>
      </c>
      <c r="F89" s="26" t="s">
        <v>173</v>
      </c>
      <c r="G89" s="3" t="s">
        <v>197</v>
      </c>
      <c r="H89" s="9" t="s">
        <v>360</v>
      </c>
      <c r="I89" s="35">
        <v>120</v>
      </c>
      <c r="J89" s="35">
        <v>120</v>
      </c>
      <c r="K89" s="35">
        <v>120</v>
      </c>
      <c r="L89" s="35">
        <v>120</v>
      </c>
      <c r="M89" s="35">
        <v>120</v>
      </c>
      <c r="N89" s="35">
        <v>120</v>
      </c>
      <c r="O89" s="35">
        <v>120</v>
      </c>
      <c r="P89" s="35">
        <v>120</v>
      </c>
      <c r="Q89" s="35">
        <v>120</v>
      </c>
      <c r="R89" s="35">
        <v>120</v>
      </c>
      <c r="S89" s="35">
        <v>120</v>
      </c>
      <c r="T89" s="35">
        <v>120</v>
      </c>
      <c r="U89" s="35">
        <v>120</v>
      </c>
      <c r="V89" s="35">
        <v>120</v>
      </c>
      <c r="W89" s="35">
        <v>120</v>
      </c>
      <c r="X89" s="35">
        <v>120</v>
      </c>
      <c r="Y89" s="35">
        <v>120</v>
      </c>
      <c r="Z89" s="35">
        <v>120</v>
      </c>
      <c r="AA89" s="35">
        <v>120</v>
      </c>
      <c r="AB89" s="35">
        <v>120</v>
      </c>
      <c r="AC89" s="35">
        <v>120</v>
      </c>
      <c r="AD89" s="35">
        <v>120</v>
      </c>
      <c r="AE89" s="35">
        <v>120</v>
      </c>
      <c r="AF89" s="35">
        <v>120</v>
      </c>
      <c r="AG89" s="35">
        <v>120</v>
      </c>
      <c r="AH89" s="35">
        <v>120</v>
      </c>
      <c r="AI89" s="35">
        <v>120</v>
      </c>
      <c r="AJ89" s="35">
        <v>120</v>
      </c>
      <c r="AK89" s="17" t="s">
        <v>50</v>
      </c>
      <c r="AL89" s="59" t="s">
        <v>50</v>
      </c>
    </row>
    <row r="90" spans="1:38" ht="154.5" customHeight="1">
      <c r="A90" s="12">
        <v>86</v>
      </c>
      <c r="B90" s="9" t="s">
        <v>157</v>
      </c>
      <c r="C90" s="14" t="s">
        <v>355</v>
      </c>
      <c r="D90" s="3" t="s">
        <v>231</v>
      </c>
      <c r="E90" s="14" t="s">
        <v>174</v>
      </c>
      <c r="F90" s="14" t="s">
        <v>174</v>
      </c>
      <c r="G90" s="3"/>
      <c r="H90" s="9" t="s">
        <v>361</v>
      </c>
      <c r="I90" s="35"/>
      <c r="J90" s="39"/>
      <c r="K90" s="39"/>
      <c r="L90" s="39"/>
      <c r="M90" s="39">
        <v>121</v>
      </c>
      <c r="N90" s="39"/>
      <c r="O90" s="39"/>
      <c r="P90" s="39"/>
      <c r="Q90" s="39"/>
      <c r="R90" s="39"/>
      <c r="S90" s="39"/>
      <c r="T90" s="39"/>
      <c r="U90" s="39"/>
      <c r="V90" s="39"/>
      <c r="W90" s="39"/>
      <c r="X90" s="39"/>
      <c r="Y90" s="39"/>
      <c r="Z90" s="39"/>
      <c r="AA90" s="39"/>
      <c r="AB90" s="39"/>
      <c r="AC90" s="39"/>
      <c r="AD90" s="39"/>
      <c r="AE90" s="39"/>
      <c r="AF90" s="39"/>
      <c r="AG90" s="39"/>
      <c r="AH90" s="39"/>
      <c r="AI90" s="39"/>
      <c r="AJ90" s="39"/>
      <c r="AK90" s="17" t="s">
        <v>50</v>
      </c>
      <c r="AL90" s="59" t="s">
        <v>50</v>
      </c>
    </row>
    <row r="91" spans="1:38" ht="136.5" customHeight="1">
      <c r="A91" s="12">
        <v>87</v>
      </c>
      <c r="B91" s="9" t="s">
        <v>157</v>
      </c>
      <c r="C91" s="14" t="s">
        <v>355</v>
      </c>
      <c r="D91" s="3" t="s">
        <v>235</v>
      </c>
      <c r="E91" s="14" t="s">
        <v>362</v>
      </c>
      <c r="F91" s="26"/>
      <c r="G91" s="3"/>
      <c r="H91" s="9" t="s">
        <v>363</v>
      </c>
      <c r="I91" s="35"/>
      <c r="J91" s="39"/>
      <c r="K91" s="39"/>
      <c r="L91" s="39"/>
      <c r="M91" s="39"/>
      <c r="N91" s="39"/>
      <c r="O91" s="39"/>
      <c r="P91" s="39"/>
      <c r="Q91" s="39"/>
      <c r="R91" s="39"/>
      <c r="S91" s="39"/>
      <c r="T91" s="39"/>
      <c r="U91" s="39"/>
      <c r="V91" s="39"/>
      <c r="W91" s="39"/>
      <c r="X91" s="39">
        <v>122</v>
      </c>
      <c r="Y91" s="39"/>
      <c r="Z91" s="39"/>
      <c r="AA91" s="39"/>
      <c r="AB91" s="39"/>
      <c r="AC91" s="39"/>
      <c r="AD91" s="39"/>
      <c r="AE91" s="39"/>
      <c r="AF91" s="39"/>
      <c r="AG91" s="39"/>
      <c r="AH91" s="39"/>
      <c r="AI91" s="39"/>
      <c r="AJ91" s="39"/>
      <c r="AK91" s="17" t="s">
        <v>50</v>
      </c>
      <c r="AL91" s="59" t="s">
        <v>50</v>
      </c>
    </row>
    <row r="92" spans="1:38" ht="175.5">
      <c r="A92" s="12">
        <v>88</v>
      </c>
      <c r="B92" s="9" t="s">
        <v>157</v>
      </c>
      <c r="C92" s="14" t="s">
        <v>355</v>
      </c>
      <c r="D92" s="3" t="s">
        <v>238</v>
      </c>
      <c r="E92" s="14" t="s">
        <v>175</v>
      </c>
      <c r="F92" s="26"/>
      <c r="G92" s="3"/>
      <c r="H92" s="9" t="s">
        <v>364</v>
      </c>
      <c r="I92" s="35"/>
      <c r="J92" s="39"/>
      <c r="K92" s="39"/>
      <c r="L92" s="39"/>
      <c r="M92" s="39"/>
      <c r="N92" s="39"/>
      <c r="O92" s="39"/>
      <c r="P92" s="39"/>
      <c r="Q92" s="39"/>
      <c r="R92" s="39"/>
      <c r="S92" s="39"/>
      <c r="T92" s="39"/>
      <c r="U92" s="39">
        <v>123</v>
      </c>
      <c r="V92" s="39">
        <v>123</v>
      </c>
      <c r="W92" s="39"/>
      <c r="X92" s="39"/>
      <c r="Y92" s="39"/>
      <c r="Z92" s="39"/>
      <c r="AA92" s="39"/>
      <c r="AB92" s="39"/>
      <c r="AC92" s="39"/>
      <c r="AD92" s="39"/>
      <c r="AE92" s="39"/>
      <c r="AF92" s="39"/>
      <c r="AG92" s="39"/>
      <c r="AH92" s="39"/>
      <c r="AI92" s="39"/>
      <c r="AJ92" s="39"/>
      <c r="AK92" s="41"/>
      <c r="AL92" s="86"/>
    </row>
    <row r="93" spans="1:38" ht="176.25" customHeight="1">
      <c r="A93" s="12">
        <v>89</v>
      </c>
      <c r="B93" s="9" t="s">
        <v>157</v>
      </c>
      <c r="C93" s="14" t="s">
        <v>355</v>
      </c>
      <c r="D93" s="3" t="s">
        <v>241</v>
      </c>
      <c r="E93" s="14" t="s">
        <v>365</v>
      </c>
      <c r="F93" s="26"/>
      <c r="G93" s="3" t="s">
        <v>197</v>
      </c>
      <c r="H93" s="9" t="s">
        <v>366</v>
      </c>
      <c r="I93" s="35"/>
      <c r="J93" s="39"/>
      <c r="K93" s="39"/>
      <c r="L93" s="39"/>
      <c r="M93" s="39"/>
      <c r="N93" s="39"/>
      <c r="O93" s="39"/>
      <c r="P93" s="39"/>
      <c r="Q93" s="39"/>
      <c r="R93" s="39"/>
      <c r="S93" s="39"/>
      <c r="T93" s="39"/>
      <c r="U93" s="39"/>
      <c r="V93" s="39">
        <v>124</v>
      </c>
      <c r="W93" s="39"/>
      <c r="X93" s="39"/>
      <c r="Y93" s="39"/>
      <c r="Z93" s="39"/>
      <c r="AA93" s="39"/>
      <c r="AB93" s="39"/>
      <c r="AC93" s="39"/>
      <c r="AD93" s="39"/>
      <c r="AE93" s="39"/>
      <c r="AF93" s="39"/>
      <c r="AG93" s="39"/>
      <c r="AH93" s="39"/>
      <c r="AI93" s="39"/>
      <c r="AJ93" s="39"/>
    </row>
    <row r="94" spans="1:38" ht="165.75" customHeight="1">
      <c r="A94" s="12">
        <v>90</v>
      </c>
      <c r="B94" s="9" t="s">
        <v>157</v>
      </c>
      <c r="C94" s="14" t="s">
        <v>355</v>
      </c>
      <c r="D94" s="3" t="s">
        <v>257</v>
      </c>
      <c r="E94" s="14" t="s">
        <v>367</v>
      </c>
      <c r="F94" s="26"/>
      <c r="G94" s="3" t="s">
        <v>197</v>
      </c>
      <c r="H94" s="9" t="s">
        <v>368</v>
      </c>
      <c r="I94" s="35"/>
      <c r="J94" s="39"/>
      <c r="K94" s="39"/>
      <c r="L94" s="39"/>
      <c r="M94" s="39"/>
      <c r="N94" s="39"/>
      <c r="O94" s="39"/>
      <c r="P94" s="39"/>
      <c r="Q94" s="39"/>
      <c r="R94" s="39"/>
      <c r="S94" s="39"/>
      <c r="T94" s="39"/>
      <c r="U94" s="39"/>
      <c r="V94" s="39"/>
      <c r="W94" s="39"/>
      <c r="X94" s="39"/>
      <c r="Y94" s="39"/>
      <c r="Z94" s="39"/>
      <c r="AA94" s="39">
        <v>125</v>
      </c>
      <c r="AB94" s="39"/>
      <c r="AC94" s="39"/>
      <c r="AD94" s="39"/>
      <c r="AE94" s="39"/>
      <c r="AF94" s="39"/>
      <c r="AG94" s="39"/>
      <c r="AH94" s="39"/>
      <c r="AI94" s="39"/>
      <c r="AJ94" s="39"/>
    </row>
    <row r="95" spans="1:38" ht="138.75" customHeight="1">
      <c r="A95" s="12">
        <v>91</v>
      </c>
      <c r="B95" s="9" t="s">
        <v>157</v>
      </c>
      <c r="C95" s="14" t="s">
        <v>355</v>
      </c>
      <c r="D95" s="3" t="s">
        <v>260</v>
      </c>
      <c r="E95" s="14" t="s">
        <v>369</v>
      </c>
      <c r="F95" s="26"/>
      <c r="G95" s="3"/>
      <c r="H95" s="9" t="s">
        <v>370</v>
      </c>
      <c r="I95" s="35"/>
      <c r="J95" s="39"/>
      <c r="K95" s="39"/>
      <c r="L95" s="39"/>
      <c r="M95" s="39"/>
      <c r="N95" s="39"/>
      <c r="O95" s="39"/>
      <c r="P95" s="39"/>
      <c r="Q95" s="39"/>
      <c r="R95" s="39"/>
      <c r="S95" s="39"/>
      <c r="T95" s="39"/>
      <c r="U95" s="39"/>
      <c r="V95" s="39"/>
      <c r="W95" s="39"/>
      <c r="X95" s="39"/>
      <c r="Y95" s="39">
        <v>126</v>
      </c>
      <c r="Z95" s="39">
        <v>126</v>
      </c>
      <c r="AA95" s="39">
        <v>126</v>
      </c>
      <c r="AB95" s="39"/>
      <c r="AC95" s="39"/>
      <c r="AD95" s="39">
        <v>126</v>
      </c>
      <c r="AE95" s="39"/>
      <c r="AF95" s="39"/>
      <c r="AG95" s="39"/>
      <c r="AH95" s="39"/>
      <c r="AI95" s="39"/>
      <c r="AJ95" s="39"/>
    </row>
    <row r="96" spans="1:38" ht="246.75" customHeight="1">
      <c r="A96" s="12">
        <v>92</v>
      </c>
      <c r="B96" s="9" t="s">
        <v>157</v>
      </c>
      <c r="C96" s="14" t="s">
        <v>355</v>
      </c>
      <c r="D96" s="3" t="s">
        <v>262</v>
      </c>
      <c r="E96" s="14" t="s">
        <v>371</v>
      </c>
      <c r="F96" s="26" t="s">
        <v>176</v>
      </c>
      <c r="G96" s="3" t="s">
        <v>197</v>
      </c>
      <c r="H96" s="9" t="s">
        <v>372</v>
      </c>
      <c r="I96" s="28"/>
      <c r="J96" s="23"/>
      <c r="K96" s="23"/>
      <c r="L96" s="23"/>
      <c r="M96" s="23"/>
      <c r="N96" s="23"/>
      <c r="O96" s="23"/>
      <c r="P96" s="23"/>
      <c r="Q96" s="23"/>
      <c r="R96" s="23"/>
      <c r="S96" s="23"/>
      <c r="T96" s="23"/>
      <c r="U96" s="23"/>
      <c r="V96" s="23"/>
      <c r="W96" s="23"/>
      <c r="X96" s="23"/>
      <c r="Y96" s="23"/>
      <c r="Z96" s="20" t="s">
        <v>443</v>
      </c>
      <c r="AA96" s="23"/>
      <c r="AB96" s="23"/>
      <c r="AC96" s="20" t="s">
        <v>443</v>
      </c>
      <c r="AD96" s="23"/>
      <c r="AE96" s="23"/>
      <c r="AF96" s="20" t="s">
        <v>443</v>
      </c>
      <c r="AG96" s="20" t="s">
        <v>443</v>
      </c>
      <c r="AH96" s="20" t="s">
        <v>443</v>
      </c>
      <c r="AI96" s="20" t="s">
        <v>443</v>
      </c>
      <c r="AJ96" s="23"/>
    </row>
    <row r="97" spans="1:36" ht="198" customHeight="1">
      <c r="A97" s="12">
        <v>93</v>
      </c>
      <c r="B97" s="9" t="s">
        <v>157</v>
      </c>
      <c r="C97" s="14" t="s">
        <v>355</v>
      </c>
      <c r="D97" s="3" t="s">
        <v>265</v>
      </c>
      <c r="E97" s="14" t="s">
        <v>373</v>
      </c>
      <c r="F97" s="26"/>
      <c r="G97" s="3" t="s">
        <v>197</v>
      </c>
      <c r="H97" s="9" t="s">
        <v>374</v>
      </c>
      <c r="I97" s="28"/>
      <c r="J97" s="23"/>
      <c r="K97" s="23"/>
      <c r="L97" s="23"/>
      <c r="M97" s="23"/>
      <c r="N97" s="23"/>
      <c r="O97" s="23"/>
      <c r="P97" s="39">
        <v>131</v>
      </c>
      <c r="Q97" s="23"/>
      <c r="R97" s="23"/>
      <c r="S97" s="23"/>
      <c r="T97" s="23"/>
      <c r="U97" s="23"/>
      <c r="V97" s="23"/>
      <c r="W97" s="23"/>
      <c r="X97" s="23"/>
      <c r="Y97" s="23"/>
      <c r="Z97" s="23"/>
      <c r="AA97" s="23"/>
      <c r="AB97" s="23"/>
      <c r="AC97" s="23"/>
      <c r="AD97" s="23"/>
      <c r="AE97" s="23"/>
      <c r="AF97" s="23"/>
      <c r="AG97" s="23"/>
      <c r="AH97" s="23"/>
      <c r="AI97" s="23"/>
      <c r="AJ97" s="23"/>
    </row>
    <row r="98" spans="1:36" ht="184.5" customHeight="1">
      <c r="A98" s="12">
        <v>94</v>
      </c>
      <c r="B98" s="9" t="s">
        <v>157</v>
      </c>
      <c r="C98" s="14" t="s">
        <v>355</v>
      </c>
      <c r="D98" s="3" t="s">
        <v>266</v>
      </c>
      <c r="E98" s="14" t="s">
        <v>375</v>
      </c>
      <c r="F98" s="26"/>
      <c r="G98" s="3" t="s">
        <v>197</v>
      </c>
      <c r="H98" s="9" t="s">
        <v>376</v>
      </c>
      <c r="I98" s="35"/>
      <c r="J98" s="39"/>
      <c r="K98" s="39"/>
      <c r="L98" s="39"/>
      <c r="M98" s="39"/>
      <c r="N98" s="39"/>
      <c r="O98" s="39"/>
      <c r="P98" s="39"/>
      <c r="Q98" s="39"/>
      <c r="R98" s="39"/>
      <c r="S98" s="39"/>
      <c r="T98" s="39"/>
      <c r="U98" s="39"/>
      <c r="V98" s="39"/>
      <c r="W98" s="39"/>
      <c r="X98" s="39"/>
      <c r="Y98" s="39">
        <v>132</v>
      </c>
      <c r="Z98" s="39"/>
      <c r="AA98" s="39"/>
      <c r="AB98" s="39"/>
      <c r="AC98" s="39"/>
      <c r="AD98" s="39"/>
      <c r="AE98" s="39"/>
      <c r="AF98" s="39"/>
      <c r="AG98" s="39"/>
      <c r="AH98" s="39"/>
      <c r="AI98" s="39"/>
      <c r="AJ98" s="39"/>
    </row>
    <row r="99" spans="1:36" ht="135.75" customHeight="1">
      <c r="A99" s="12">
        <v>95</v>
      </c>
      <c r="B99" s="9" t="s">
        <v>157</v>
      </c>
      <c r="C99" s="14" t="s">
        <v>355</v>
      </c>
      <c r="D99" s="3" t="s">
        <v>313</v>
      </c>
      <c r="E99" s="14" t="s">
        <v>377</v>
      </c>
      <c r="F99" s="26" t="s">
        <v>177</v>
      </c>
      <c r="G99" s="3" t="s">
        <v>197</v>
      </c>
      <c r="H99" s="9" t="s">
        <v>378</v>
      </c>
      <c r="I99" s="28"/>
      <c r="J99" s="23"/>
      <c r="K99" s="23"/>
      <c r="L99" s="23"/>
      <c r="M99" s="23"/>
      <c r="N99" s="23"/>
      <c r="O99" s="23"/>
      <c r="P99" s="23"/>
      <c r="Q99" s="23"/>
      <c r="R99" s="23"/>
      <c r="S99" s="23"/>
      <c r="T99" s="23"/>
      <c r="U99" s="23"/>
      <c r="V99" s="23"/>
      <c r="W99" s="23"/>
      <c r="X99" s="23"/>
      <c r="Y99" s="23"/>
      <c r="Z99" s="23"/>
      <c r="AA99" s="39">
        <v>133</v>
      </c>
      <c r="AB99" s="23"/>
      <c r="AC99" s="23"/>
      <c r="AD99" s="23"/>
      <c r="AE99" s="23"/>
      <c r="AF99" s="23"/>
      <c r="AG99" s="23"/>
      <c r="AH99" s="23"/>
      <c r="AI99" s="23"/>
      <c r="AJ99" s="23"/>
    </row>
    <row r="100" spans="1:36" ht="132.75" customHeight="1">
      <c r="A100" s="12">
        <v>96</v>
      </c>
      <c r="B100" s="9" t="s">
        <v>157</v>
      </c>
      <c r="C100" s="14" t="s">
        <v>355</v>
      </c>
      <c r="D100" s="3" t="s">
        <v>314</v>
      </c>
      <c r="E100" s="14" t="s">
        <v>379</v>
      </c>
      <c r="F100" s="26"/>
      <c r="G100" s="3"/>
      <c r="H100" s="9" t="s">
        <v>380</v>
      </c>
      <c r="I100" s="28"/>
      <c r="J100" s="23"/>
      <c r="K100" s="23"/>
      <c r="L100" s="23"/>
      <c r="M100" s="23"/>
      <c r="N100" s="23"/>
      <c r="O100" s="23"/>
      <c r="P100" s="23"/>
      <c r="Q100" s="23"/>
      <c r="R100" s="23"/>
      <c r="S100" s="23"/>
      <c r="T100" s="23"/>
      <c r="U100" s="23"/>
      <c r="V100" s="23"/>
      <c r="W100" s="23"/>
      <c r="X100" s="23"/>
      <c r="Y100" s="23"/>
      <c r="Z100" s="23"/>
      <c r="AA100" s="39">
        <v>134</v>
      </c>
      <c r="AB100" s="23"/>
      <c r="AC100" s="23"/>
      <c r="AD100" s="23"/>
      <c r="AE100" s="23"/>
      <c r="AF100" s="23"/>
      <c r="AG100" s="23"/>
      <c r="AH100" s="23"/>
      <c r="AI100" s="23"/>
      <c r="AJ100" s="23"/>
    </row>
    <row r="101" spans="1:36" ht="106.5" customHeight="1">
      <c r="A101" s="12">
        <v>97</v>
      </c>
      <c r="B101" s="9" t="s">
        <v>157</v>
      </c>
      <c r="C101" s="14" t="s">
        <v>381</v>
      </c>
      <c r="D101" s="3" t="s">
        <v>195</v>
      </c>
      <c r="E101" s="14" t="s">
        <v>382</v>
      </c>
      <c r="F101" s="26" t="s">
        <v>178</v>
      </c>
      <c r="G101" s="3" t="s">
        <v>197</v>
      </c>
      <c r="H101" s="9" t="s">
        <v>383</v>
      </c>
      <c r="I101" s="39">
        <v>136</v>
      </c>
      <c r="J101" s="39">
        <v>136</v>
      </c>
      <c r="K101" s="39">
        <v>136</v>
      </c>
      <c r="L101" s="39">
        <v>136</v>
      </c>
      <c r="M101" s="39">
        <v>136</v>
      </c>
      <c r="N101" s="39">
        <v>136</v>
      </c>
      <c r="O101" s="39">
        <v>136</v>
      </c>
      <c r="P101" s="39">
        <v>136</v>
      </c>
      <c r="Q101" s="39">
        <v>136</v>
      </c>
      <c r="R101" s="39">
        <v>136</v>
      </c>
      <c r="S101" s="39">
        <v>136</v>
      </c>
      <c r="T101" s="39">
        <v>136</v>
      </c>
      <c r="U101" s="39">
        <v>136</v>
      </c>
      <c r="V101" s="39">
        <v>136</v>
      </c>
      <c r="W101" s="39">
        <v>136</v>
      </c>
      <c r="X101" s="39">
        <v>136</v>
      </c>
      <c r="Y101" s="39">
        <v>136</v>
      </c>
      <c r="Z101" s="39">
        <v>136</v>
      </c>
      <c r="AA101" s="39">
        <v>136</v>
      </c>
      <c r="AB101" s="39">
        <v>136</v>
      </c>
      <c r="AC101" s="39">
        <v>136</v>
      </c>
      <c r="AD101" s="39">
        <v>136</v>
      </c>
      <c r="AE101" s="39">
        <v>136</v>
      </c>
      <c r="AF101" s="39">
        <v>136</v>
      </c>
      <c r="AG101" s="39">
        <v>136</v>
      </c>
      <c r="AH101" s="39">
        <v>136</v>
      </c>
      <c r="AI101" s="39">
        <v>136</v>
      </c>
      <c r="AJ101" s="39">
        <v>136</v>
      </c>
    </row>
    <row r="102" spans="1:36" ht="104.25" customHeight="1">
      <c r="A102" s="12">
        <v>98</v>
      </c>
      <c r="B102" s="9" t="s">
        <v>157</v>
      </c>
      <c r="C102" s="14" t="s">
        <v>381</v>
      </c>
      <c r="D102" s="3" t="s">
        <v>206</v>
      </c>
      <c r="E102" s="14" t="s">
        <v>384</v>
      </c>
      <c r="F102" s="26"/>
      <c r="G102" s="3"/>
      <c r="H102" s="9" t="s">
        <v>385</v>
      </c>
      <c r="I102" s="39">
        <v>137</v>
      </c>
      <c r="J102" s="39">
        <v>137</v>
      </c>
      <c r="K102" s="39">
        <v>137</v>
      </c>
      <c r="L102" s="39">
        <v>137</v>
      </c>
      <c r="M102" s="39">
        <v>137</v>
      </c>
      <c r="N102" s="39">
        <v>137</v>
      </c>
      <c r="O102" s="39">
        <v>137</v>
      </c>
      <c r="P102" s="39">
        <v>137</v>
      </c>
      <c r="Q102" s="39">
        <v>137</v>
      </c>
      <c r="R102" s="39">
        <v>137</v>
      </c>
      <c r="S102" s="39">
        <v>137</v>
      </c>
      <c r="T102" s="39">
        <v>137</v>
      </c>
      <c r="U102" s="39">
        <v>137</v>
      </c>
      <c r="V102" s="39">
        <v>137</v>
      </c>
      <c r="W102" s="39">
        <v>137</v>
      </c>
      <c r="X102" s="39">
        <v>137</v>
      </c>
      <c r="Y102" s="39">
        <v>137</v>
      </c>
      <c r="Z102" s="39">
        <v>137</v>
      </c>
      <c r="AA102" s="39">
        <v>137</v>
      </c>
      <c r="AB102" s="39">
        <v>137</v>
      </c>
      <c r="AC102" s="39">
        <v>137</v>
      </c>
      <c r="AD102" s="39">
        <v>137</v>
      </c>
      <c r="AE102" s="39">
        <v>137</v>
      </c>
      <c r="AF102" s="39">
        <v>137</v>
      </c>
      <c r="AG102" s="39">
        <v>137</v>
      </c>
      <c r="AH102" s="39">
        <v>137</v>
      </c>
      <c r="AI102" s="39">
        <v>137</v>
      </c>
      <c r="AJ102" s="39">
        <v>137</v>
      </c>
    </row>
    <row r="103" spans="1:36" ht="104.25" customHeight="1">
      <c r="A103" s="12">
        <v>99</v>
      </c>
      <c r="B103" s="9" t="s">
        <v>157</v>
      </c>
      <c r="C103" s="14" t="s">
        <v>381</v>
      </c>
      <c r="D103" s="3" t="s">
        <v>209</v>
      </c>
      <c r="E103" s="14" t="s">
        <v>386</v>
      </c>
      <c r="F103" s="26"/>
      <c r="G103" s="3" t="s">
        <v>197</v>
      </c>
      <c r="H103" s="9" t="s">
        <v>387</v>
      </c>
      <c r="I103" s="39">
        <v>138</v>
      </c>
      <c r="J103" s="39">
        <v>138</v>
      </c>
      <c r="K103" s="39">
        <v>138</v>
      </c>
      <c r="L103" s="39">
        <v>138</v>
      </c>
      <c r="M103" s="39">
        <v>138</v>
      </c>
      <c r="N103" s="39">
        <v>138</v>
      </c>
      <c r="O103" s="39">
        <v>138</v>
      </c>
      <c r="P103" s="39">
        <v>138</v>
      </c>
      <c r="Q103" s="39">
        <v>138</v>
      </c>
      <c r="R103" s="39">
        <v>138</v>
      </c>
      <c r="S103" s="39">
        <v>138</v>
      </c>
      <c r="T103" s="39">
        <v>138</v>
      </c>
      <c r="U103" s="39">
        <v>138</v>
      </c>
      <c r="V103" s="39">
        <v>138</v>
      </c>
      <c r="W103" s="39">
        <v>138</v>
      </c>
      <c r="X103" s="39">
        <v>138</v>
      </c>
      <c r="Y103" s="39">
        <v>138</v>
      </c>
      <c r="Z103" s="39">
        <v>138</v>
      </c>
      <c r="AA103" s="39">
        <v>138</v>
      </c>
      <c r="AB103" s="39">
        <v>138</v>
      </c>
      <c r="AC103" s="39">
        <v>138</v>
      </c>
      <c r="AD103" s="39">
        <v>138</v>
      </c>
      <c r="AE103" s="39">
        <v>138</v>
      </c>
      <c r="AF103" s="39">
        <v>138</v>
      </c>
      <c r="AG103" s="39">
        <v>138</v>
      </c>
      <c r="AH103" s="39">
        <v>138</v>
      </c>
      <c r="AI103" s="39">
        <v>138</v>
      </c>
      <c r="AJ103" s="39">
        <v>138</v>
      </c>
    </row>
    <row r="104" spans="1:36" ht="104.25" customHeight="1">
      <c r="A104" s="12">
        <v>100</v>
      </c>
      <c r="B104" s="9" t="s">
        <v>157</v>
      </c>
      <c r="C104" s="14" t="s">
        <v>381</v>
      </c>
      <c r="D104" s="3" t="s">
        <v>212</v>
      </c>
      <c r="E104" s="14" t="s">
        <v>388</v>
      </c>
      <c r="F104" s="26" t="s">
        <v>179</v>
      </c>
      <c r="G104" s="3" t="s">
        <v>197</v>
      </c>
      <c r="H104" s="9" t="s">
        <v>389</v>
      </c>
      <c r="I104" s="39">
        <v>139</v>
      </c>
      <c r="J104" s="39">
        <v>139</v>
      </c>
      <c r="K104" s="39">
        <v>139</v>
      </c>
      <c r="L104" s="39">
        <v>139</v>
      </c>
      <c r="M104" s="39">
        <v>139</v>
      </c>
      <c r="N104" s="39">
        <v>139</v>
      </c>
      <c r="O104" s="39">
        <v>139</v>
      </c>
      <c r="P104" s="39">
        <v>139</v>
      </c>
      <c r="Q104" s="39">
        <v>139</v>
      </c>
      <c r="R104" s="39">
        <v>139</v>
      </c>
      <c r="S104" s="39">
        <v>139</v>
      </c>
      <c r="T104" s="39">
        <v>139</v>
      </c>
      <c r="U104" s="39">
        <v>139</v>
      </c>
      <c r="V104" s="39">
        <v>139</v>
      </c>
      <c r="W104" s="39">
        <v>139</v>
      </c>
      <c r="X104" s="39">
        <v>139</v>
      </c>
      <c r="Y104" s="39">
        <v>139</v>
      </c>
      <c r="Z104" s="39">
        <v>139</v>
      </c>
      <c r="AA104" s="39">
        <v>139</v>
      </c>
      <c r="AB104" s="39">
        <v>139</v>
      </c>
      <c r="AC104" s="39">
        <v>139</v>
      </c>
      <c r="AD104" s="39">
        <v>139</v>
      </c>
      <c r="AE104" s="39">
        <v>139</v>
      </c>
      <c r="AF104" s="39">
        <v>139</v>
      </c>
      <c r="AG104" s="39">
        <v>139</v>
      </c>
      <c r="AH104" s="39">
        <v>139</v>
      </c>
      <c r="AI104" s="39">
        <v>139</v>
      </c>
      <c r="AJ104" s="39">
        <v>139</v>
      </c>
    </row>
    <row r="105" spans="1:36" ht="147.75" customHeight="1">
      <c r="A105" s="12">
        <v>101</v>
      </c>
      <c r="B105" s="9" t="s">
        <v>390</v>
      </c>
      <c r="C105" s="14" t="s">
        <v>391</v>
      </c>
      <c r="D105" s="3" t="s">
        <v>195</v>
      </c>
      <c r="E105" s="14" t="s">
        <v>392</v>
      </c>
      <c r="F105" s="14" t="s">
        <v>392</v>
      </c>
      <c r="G105" s="3"/>
      <c r="H105" s="9" t="s">
        <v>393</v>
      </c>
      <c r="I105" s="35"/>
      <c r="J105" s="39"/>
      <c r="K105" s="39"/>
      <c r="L105" s="39"/>
      <c r="M105" s="39"/>
      <c r="N105" s="39">
        <v>142</v>
      </c>
      <c r="O105" s="39">
        <v>142</v>
      </c>
      <c r="P105" s="39"/>
      <c r="Q105" s="39"/>
      <c r="R105" s="39"/>
      <c r="S105" s="39"/>
      <c r="T105" s="39"/>
      <c r="U105" s="39"/>
      <c r="V105" s="39"/>
      <c r="W105" s="40">
        <v>142</v>
      </c>
      <c r="X105" s="39">
        <v>142</v>
      </c>
      <c r="Y105" s="39">
        <v>142</v>
      </c>
      <c r="Z105" s="39">
        <v>142</v>
      </c>
      <c r="AA105" s="39"/>
      <c r="AB105" s="39"/>
      <c r="AC105" s="39"/>
      <c r="AD105" s="39">
        <v>142</v>
      </c>
      <c r="AE105" s="39"/>
      <c r="AF105" s="39"/>
      <c r="AG105" s="39"/>
      <c r="AH105" s="39"/>
      <c r="AI105" s="39"/>
      <c r="AJ105" s="39"/>
    </row>
    <row r="106" spans="1:36" ht="132" customHeight="1">
      <c r="A106" s="12">
        <v>102</v>
      </c>
      <c r="B106" s="9" t="s">
        <v>390</v>
      </c>
      <c r="C106" s="14" t="s">
        <v>391</v>
      </c>
      <c r="D106" s="3" t="s">
        <v>206</v>
      </c>
      <c r="E106" s="14" t="s">
        <v>394</v>
      </c>
      <c r="F106" s="14" t="s">
        <v>394</v>
      </c>
      <c r="G106" s="3"/>
      <c r="H106" s="9" t="s">
        <v>395</v>
      </c>
      <c r="I106" s="35"/>
      <c r="J106" s="39"/>
      <c r="K106" s="39"/>
      <c r="L106" s="39"/>
      <c r="M106" s="39"/>
      <c r="N106" s="39"/>
      <c r="O106" s="39"/>
      <c r="P106" s="39"/>
      <c r="Q106" s="39"/>
      <c r="R106" s="39"/>
      <c r="S106" s="39"/>
      <c r="T106" s="39"/>
      <c r="U106" s="39"/>
      <c r="V106" s="39">
        <v>143</v>
      </c>
      <c r="W106" s="39"/>
      <c r="X106" s="39"/>
      <c r="Y106" s="39"/>
      <c r="Z106" s="39"/>
      <c r="AA106" s="39"/>
      <c r="AB106" s="39"/>
      <c r="AC106" s="39"/>
      <c r="AD106" s="39"/>
      <c r="AE106" s="39"/>
      <c r="AF106" s="39"/>
      <c r="AG106" s="39"/>
      <c r="AH106" s="39"/>
      <c r="AI106" s="39"/>
      <c r="AJ106" s="39"/>
    </row>
    <row r="107" spans="1:36" ht="87" customHeight="1">
      <c r="A107" s="12">
        <v>103</v>
      </c>
      <c r="B107" s="9" t="s">
        <v>390</v>
      </c>
      <c r="C107" s="14" t="s">
        <v>391</v>
      </c>
      <c r="D107" s="3" t="s">
        <v>209</v>
      </c>
      <c r="E107" s="42" t="s">
        <v>180</v>
      </c>
      <c r="F107" s="26" t="s">
        <v>181</v>
      </c>
      <c r="G107" s="3"/>
      <c r="H107" s="9" t="s">
        <v>396</v>
      </c>
      <c r="I107" s="35"/>
      <c r="J107" s="39"/>
      <c r="K107" s="39">
        <v>144</v>
      </c>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row>
    <row r="108" spans="1:36" ht="116.25" customHeight="1">
      <c r="A108" s="12">
        <v>104</v>
      </c>
      <c r="B108" s="9" t="s">
        <v>390</v>
      </c>
      <c r="C108" s="14" t="s">
        <v>391</v>
      </c>
      <c r="D108" s="3" t="s">
        <v>212</v>
      </c>
      <c r="E108" s="14" t="s">
        <v>397</v>
      </c>
      <c r="F108" s="26" t="s">
        <v>182</v>
      </c>
      <c r="G108" s="3"/>
      <c r="H108" s="9" t="s">
        <v>398</v>
      </c>
      <c r="I108" s="28"/>
      <c r="J108" s="23"/>
      <c r="K108" s="23"/>
      <c r="L108" s="36" t="s">
        <v>205</v>
      </c>
      <c r="M108" s="23"/>
      <c r="N108" s="23"/>
      <c r="O108" s="36" t="s">
        <v>205</v>
      </c>
      <c r="P108" s="23"/>
      <c r="Q108" s="23"/>
      <c r="R108" s="23"/>
      <c r="S108" s="23"/>
      <c r="T108" s="23"/>
      <c r="U108" s="23"/>
      <c r="V108" s="23"/>
      <c r="W108" s="23"/>
      <c r="X108" s="23"/>
      <c r="Y108" s="23"/>
      <c r="Z108" s="23"/>
      <c r="AA108" s="23"/>
      <c r="AB108" s="23"/>
      <c r="AC108" s="23"/>
      <c r="AD108" s="23"/>
      <c r="AE108" s="23"/>
      <c r="AF108" s="23"/>
      <c r="AG108" s="23"/>
      <c r="AH108" s="23"/>
      <c r="AI108" s="23"/>
      <c r="AJ108" s="23"/>
    </row>
    <row r="109" spans="1:36" ht="168" customHeight="1">
      <c r="A109" s="12">
        <v>105</v>
      </c>
      <c r="B109" s="9" t="s">
        <v>390</v>
      </c>
      <c r="C109" s="14" t="s">
        <v>391</v>
      </c>
      <c r="D109" s="3" t="s">
        <v>231</v>
      </c>
      <c r="E109" s="14" t="s">
        <v>399</v>
      </c>
      <c r="F109" s="26"/>
      <c r="G109" s="3"/>
      <c r="H109" s="11" t="s">
        <v>400</v>
      </c>
      <c r="I109" s="35"/>
      <c r="J109" s="39"/>
      <c r="K109" s="39"/>
      <c r="L109" s="39">
        <v>146</v>
      </c>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row>
    <row r="110" spans="1:36" ht="158.25" customHeight="1">
      <c r="A110" s="12">
        <v>106</v>
      </c>
      <c r="B110" s="9" t="s">
        <v>390</v>
      </c>
      <c r="C110" s="14" t="s">
        <v>391</v>
      </c>
      <c r="D110" s="3" t="s">
        <v>235</v>
      </c>
      <c r="E110" s="14" t="s">
        <v>401</v>
      </c>
      <c r="F110" s="13" t="s">
        <v>183</v>
      </c>
      <c r="G110" s="3"/>
      <c r="H110" s="9" t="s">
        <v>402</v>
      </c>
      <c r="I110" s="35"/>
      <c r="J110" s="39"/>
      <c r="K110" s="39"/>
      <c r="L110" s="39"/>
      <c r="M110" s="35">
        <v>147</v>
      </c>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row>
    <row r="111" spans="1:36" ht="117" customHeight="1">
      <c r="A111" s="12">
        <v>107</v>
      </c>
      <c r="B111" s="9" t="s">
        <v>390</v>
      </c>
      <c r="C111" s="14" t="s">
        <v>391</v>
      </c>
      <c r="D111" s="3" t="s">
        <v>238</v>
      </c>
      <c r="E111" s="14" t="s">
        <v>403</v>
      </c>
      <c r="F111" s="26" t="s">
        <v>184</v>
      </c>
      <c r="G111" s="3"/>
      <c r="H111" s="9" t="s">
        <v>404</v>
      </c>
      <c r="I111" s="35"/>
      <c r="J111" s="39"/>
      <c r="K111" s="39"/>
      <c r="L111" s="39"/>
      <c r="M111" s="39">
        <v>148</v>
      </c>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row>
    <row r="112" spans="1:36" ht="117" customHeight="1">
      <c r="A112" s="12">
        <v>108</v>
      </c>
      <c r="B112" s="9" t="s">
        <v>390</v>
      </c>
      <c r="C112" s="14" t="s">
        <v>391</v>
      </c>
      <c r="D112" s="3" t="s">
        <v>241</v>
      </c>
      <c r="E112" s="14" t="s">
        <v>405</v>
      </c>
      <c r="F112" s="14" t="s">
        <v>405</v>
      </c>
      <c r="G112" s="3"/>
      <c r="H112" s="9" t="s">
        <v>406</v>
      </c>
      <c r="I112" s="35"/>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v>149</v>
      </c>
      <c r="AI112" s="39"/>
      <c r="AJ112" s="39"/>
    </row>
    <row r="113" spans="1:36" ht="146.1" customHeight="1">
      <c r="A113" s="12">
        <v>109</v>
      </c>
      <c r="B113" s="9" t="s">
        <v>390</v>
      </c>
      <c r="C113" s="14" t="s">
        <v>391</v>
      </c>
      <c r="D113" s="3" t="s">
        <v>257</v>
      </c>
      <c r="E113" s="14" t="s">
        <v>407</v>
      </c>
      <c r="F113" s="14" t="s">
        <v>407</v>
      </c>
      <c r="G113" s="3"/>
      <c r="H113" s="11" t="s">
        <v>408</v>
      </c>
      <c r="I113" s="38"/>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v>150</v>
      </c>
      <c r="AJ113" s="40"/>
    </row>
    <row r="114" spans="1:36" ht="135">
      <c r="A114" s="12">
        <v>110</v>
      </c>
      <c r="B114" s="9" t="s">
        <v>390</v>
      </c>
      <c r="C114" s="14" t="s">
        <v>391</v>
      </c>
      <c r="D114" s="3" t="s">
        <v>260</v>
      </c>
      <c r="E114" s="14" t="s">
        <v>409</v>
      </c>
      <c r="F114" s="14" t="s">
        <v>409</v>
      </c>
      <c r="G114" s="3"/>
      <c r="H114" s="11" t="s">
        <v>410</v>
      </c>
      <c r="I114" s="40">
        <v>151</v>
      </c>
      <c r="J114" s="40">
        <v>151</v>
      </c>
      <c r="K114" s="40"/>
      <c r="L114" s="40"/>
      <c r="M114" s="40"/>
      <c r="N114" s="40">
        <v>151</v>
      </c>
      <c r="O114" s="40">
        <v>151</v>
      </c>
      <c r="P114" s="40">
        <v>151</v>
      </c>
      <c r="Q114" s="40">
        <v>151</v>
      </c>
      <c r="R114" s="40">
        <v>151</v>
      </c>
      <c r="S114" s="40"/>
      <c r="T114" s="40"/>
      <c r="U114" s="40">
        <v>151</v>
      </c>
      <c r="V114" s="40">
        <v>151</v>
      </c>
      <c r="W114" s="40">
        <v>151</v>
      </c>
      <c r="X114" s="40">
        <v>151</v>
      </c>
      <c r="Y114" s="40">
        <v>151</v>
      </c>
      <c r="Z114" s="40">
        <v>151</v>
      </c>
      <c r="AA114" s="40">
        <v>151</v>
      </c>
      <c r="AB114" s="40">
        <v>151</v>
      </c>
      <c r="AC114" s="40">
        <v>151</v>
      </c>
      <c r="AD114" s="40">
        <v>151</v>
      </c>
      <c r="AE114" s="40"/>
      <c r="AF114" s="40">
        <v>151</v>
      </c>
      <c r="AG114" s="40">
        <v>151</v>
      </c>
      <c r="AH114" s="40">
        <v>151</v>
      </c>
      <c r="AI114" s="40">
        <v>151</v>
      </c>
      <c r="AJ114" s="40"/>
    </row>
    <row r="115" spans="1:36" ht="175.5" customHeight="1">
      <c r="A115" s="12">
        <v>111</v>
      </c>
      <c r="B115" s="9" t="s">
        <v>390</v>
      </c>
      <c r="C115" s="14" t="s">
        <v>391</v>
      </c>
      <c r="D115" s="3" t="s">
        <v>262</v>
      </c>
      <c r="E115" s="14" t="s">
        <v>411</v>
      </c>
      <c r="F115" s="14" t="s">
        <v>411</v>
      </c>
      <c r="G115" s="3" t="s">
        <v>197</v>
      </c>
      <c r="H115" s="9" t="s">
        <v>412</v>
      </c>
      <c r="I115" s="35"/>
      <c r="J115" s="39"/>
      <c r="K115" s="39"/>
      <c r="L115" s="39"/>
      <c r="M115" s="39"/>
      <c r="N115" s="39"/>
      <c r="O115" s="39"/>
      <c r="P115" s="39"/>
      <c r="Q115" s="39"/>
      <c r="R115" s="39"/>
      <c r="S115" s="39"/>
      <c r="T115" s="39"/>
      <c r="U115" s="39"/>
      <c r="V115" s="39"/>
      <c r="W115" s="39"/>
      <c r="X115" s="39"/>
      <c r="Y115" s="39"/>
      <c r="Z115" s="39"/>
      <c r="AA115" s="39"/>
      <c r="AB115" s="39"/>
      <c r="AC115" s="39"/>
      <c r="AD115" s="39"/>
      <c r="AE115" s="39">
        <v>152</v>
      </c>
      <c r="AF115" s="39"/>
      <c r="AG115" s="39"/>
      <c r="AH115" s="39"/>
      <c r="AI115" s="39"/>
      <c r="AJ115" s="39"/>
    </row>
    <row r="116" spans="1:36" ht="240.75" customHeight="1">
      <c r="A116" s="12">
        <v>112</v>
      </c>
      <c r="B116" s="9" t="s">
        <v>390</v>
      </c>
      <c r="C116" s="14" t="s">
        <v>391</v>
      </c>
      <c r="D116" s="3" t="s">
        <v>265</v>
      </c>
      <c r="E116" s="14" t="s">
        <v>413</v>
      </c>
      <c r="F116" s="14" t="s">
        <v>413</v>
      </c>
      <c r="G116" s="3" t="s">
        <v>197</v>
      </c>
      <c r="H116" s="9" t="s">
        <v>414</v>
      </c>
      <c r="I116" s="39">
        <v>153</v>
      </c>
      <c r="J116" s="39">
        <v>153</v>
      </c>
      <c r="K116" s="39">
        <v>153</v>
      </c>
      <c r="L116" s="39">
        <v>153</v>
      </c>
      <c r="M116" s="39">
        <v>153</v>
      </c>
      <c r="N116" s="39">
        <v>153</v>
      </c>
      <c r="O116" s="39">
        <v>153</v>
      </c>
      <c r="P116" s="39"/>
      <c r="Q116" s="39"/>
      <c r="R116" s="39"/>
      <c r="S116" s="39">
        <v>153</v>
      </c>
      <c r="T116" s="39"/>
      <c r="U116" s="39"/>
      <c r="V116" s="39">
        <v>153</v>
      </c>
      <c r="W116" s="39"/>
      <c r="X116" s="39">
        <v>153</v>
      </c>
      <c r="Y116" s="39"/>
      <c r="Z116" s="39"/>
      <c r="AA116" s="39"/>
      <c r="AB116" s="39"/>
      <c r="AC116" s="39"/>
      <c r="AD116" s="39"/>
      <c r="AE116" s="39">
        <v>153</v>
      </c>
      <c r="AF116" s="39"/>
      <c r="AG116" s="39"/>
      <c r="AH116" s="39"/>
      <c r="AI116" s="39"/>
      <c r="AJ116" s="39"/>
    </row>
    <row r="117" spans="1:36" ht="174.95" customHeight="1">
      <c r="A117" s="12">
        <v>113</v>
      </c>
      <c r="B117" s="9" t="s">
        <v>390</v>
      </c>
      <c r="C117" s="14" t="s">
        <v>415</v>
      </c>
      <c r="D117" s="3" t="s">
        <v>195</v>
      </c>
      <c r="E117" s="14" t="s">
        <v>416</v>
      </c>
      <c r="F117" s="26" t="s">
        <v>185</v>
      </c>
      <c r="G117" s="3"/>
      <c r="H117" s="9" t="s">
        <v>417</v>
      </c>
      <c r="I117" s="35"/>
      <c r="J117" s="39"/>
      <c r="K117" s="39"/>
      <c r="L117" s="39"/>
      <c r="M117" s="39"/>
      <c r="N117" s="39"/>
      <c r="O117" s="39"/>
      <c r="P117" s="39"/>
      <c r="Q117" s="39"/>
      <c r="R117" s="39"/>
      <c r="S117" s="39"/>
      <c r="T117" s="39"/>
      <c r="U117" s="39"/>
      <c r="V117" s="39"/>
      <c r="W117" s="39"/>
      <c r="X117" s="39">
        <v>155</v>
      </c>
      <c r="Y117" s="39"/>
      <c r="Z117" s="39"/>
      <c r="AA117" s="39"/>
      <c r="AB117" s="39"/>
      <c r="AC117" s="39"/>
      <c r="AD117" s="39"/>
      <c r="AE117" s="39"/>
      <c r="AF117" s="39"/>
      <c r="AG117" s="39"/>
      <c r="AH117" s="39"/>
      <c r="AI117" s="39"/>
      <c r="AJ117" s="39"/>
    </row>
    <row r="118" spans="1:36" ht="145.5" customHeight="1">
      <c r="A118" s="12">
        <v>114</v>
      </c>
      <c r="B118" s="9" t="s">
        <v>390</v>
      </c>
      <c r="C118" s="14" t="s">
        <v>186</v>
      </c>
      <c r="D118" s="3" t="s">
        <v>206</v>
      </c>
      <c r="E118" s="14" t="s">
        <v>418</v>
      </c>
      <c r="F118" s="26"/>
      <c r="G118" s="3"/>
      <c r="H118" s="9" t="s">
        <v>419</v>
      </c>
      <c r="I118" s="35"/>
      <c r="J118" s="39"/>
      <c r="K118" s="39"/>
      <c r="L118" s="39"/>
      <c r="M118" s="39"/>
      <c r="N118" s="39"/>
      <c r="O118" s="39"/>
      <c r="P118" s="39"/>
      <c r="Q118" s="39"/>
      <c r="R118" s="39"/>
      <c r="S118" s="39"/>
      <c r="T118" s="39"/>
      <c r="U118" s="39"/>
      <c r="V118" s="39"/>
      <c r="W118" s="39"/>
      <c r="X118" s="39"/>
      <c r="Y118" s="39"/>
      <c r="Z118" s="39"/>
      <c r="AA118" s="39"/>
      <c r="AB118" s="39"/>
      <c r="AC118" s="39"/>
      <c r="AD118" s="39"/>
      <c r="AE118" s="39">
        <v>156</v>
      </c>
      <c r="AF118" s="39"/>
      <c r="AG118" s="39"/>
      <c r="AH118" s="39"/>
      <c r="AI118" s="39"/>
      <c r="AJ118" s="39"/>
    </row>
    <row r="119" spans="1:36" ht="201" customHeight="1">
      <c r="A119" s="12">
        <v>115</v>
      </c>
      <c r="B119" s="9" t="s">
        <v>420</v>
      </c>
      <c r="C119" s="14" t="s">
        <v>421</v>
      </c>
      <c r="D119" s="3" t="s">
        <v>195</v>
      </c>
      <c r="E119" s="14" t="s">
        <v>422</v>
      </c>
      <c r="F119" s="26" t="s">
        <v>187</v>
      </c>
      <c r="G119" s="3" t="s">
        <v>197</v>
      </c>
      <c r="H119" s="9" t="s">
        <v>423</v>
      </c>
      <c r="I119" s="35"/>
      <c r="J119" s="39"/>
      <c r="K119" s="39"/>
      <c r="L119" s="39"/>
      <c r="M119" s="39"/>
      <c r="N119" s="39"/>
      <c r="O119" s="39"/>
      <c r="P119" s="39"/>
      <c r="Q119" s="39"/>
      <c r="R119" s="39"/>
      <c r="S119" s="39"/>
      <c r="T119" s="39"/>
      <c r="U119" s="39"/>
      <c r="V119" s="39"/>
      <c r="W119" s="39"/>
      <c r="X119" s="39"/>
      <c r="Y119" s="39"/>
      <c r="Z119" s="39"/>
      <c r="AA119" s="39"/>
      <c r="AB119" s="39"/>
      <c r="AC119" s="39">
        <v>158</v>
      </c>
      <c r="AD119" s="39"/>
      <c r="AE119" s="39"/>
      <c r="AF119" s="39">
        <v>158</v>
      </c>
      <c r="AG119" s="39">
        <v>158</v>
      </c>
      <c r="AH119" s="39">
        <v>158</v>
      </c>
      <c r="AI119" s="39">
        <v>158</v>
      </c>
      <c r="AJ119" s="39"/>
    </row>
    <row r="120" spans="1:36" ht="63" customHeight="1">
      <c r="A120" s="12">
        <v>116</v>
      </c>
      <c r="B120" s="9" t="s">
        <v>420</v>
      </c>
      <c r="C120" s="14" t="s">
        <v>421</v>
      </c>
      <c r="D120" s="3" t="s">
        <v>206</v>
      </c>
      <c r="E120" s="14" t="s">
        <v>424</v>
      </c>
      <c r="F120" s="14" t="s">
        <v>424</v>
      </c>
      <c r="G120" s="3" t="s">
        <v>197</v>
      </c>
      <c r="H120" s="9" t="s">
        <v>425</v>
      </c>
      <c r="I120" s="39">
        <v>159</v>
      </c>
      <c r="J120" s="39">
        <v>159</v>
      </c>
      <c r="K120" s="39">
        <v>159</v>
      </c>
      <c r="L120" s="39">
        <v>159</v>
      </c>
      <c r="M120" s="39">
        <v>159</v>
      </c>
      <c r="N120" s="39">
        <v>159</v>
      </c>
      <c r="O120" s="39">
        <v>159</v>
      </c>
      <c r="P120" s="39">
        <v>159</v>
      </c>
      <c r="Q120" s="39">
        <v>159</v>
      </c>
      <c r="R120" s="39">
        <v>159</v>
      </c>
      <c r="S120" s="39">
        <v>159</v>
      </c>
      <c r="T120" s="39">
        <v>159</v>
      </c>
      <c r="U120" s="39">
        <v>159</v>
      </c>
      <c r="V120" s="39">
        <v>159</v>
      </c>
      <c r="W120" s="39">
        <v>159</v>
      </c>
      <c r="X120" s="39">
        <v>159</v>
      </c>
      <c r="Y120" s="39">
        <v>159</v>
      </c>
      <c r="Z120" s="39">
        <v>159</v>
      </c>
      <c r="AA120" s="39">
        <v>159</v>
      </c>
      <c r="AB120" s="39">
        <v>159</v>
      </c>
      <c r="AC120" s="39">
        <v>159</v>
      </c>
      <c r="AD120" s="39">
        <v>159</v>
      </c>
      <c r="AE120" s="39">
        <v>159</v>
      </c>
      <c r="AF120" s="39">
        <v>159</v>
      </c>
      <c r="AG120" s="39">
        <v>159</v>
      </c>
      <c r="AH120" s="39">
        <v>159</v>
      </c>
      <c r="AI120" s="39">
        <v>159</v>
      </c>
      <c r="AJ120" s="39">
        <v>159</v>
      </c>
    </row>
    <row r="121" spans="1:36" ht="63" customHeight="1">
      <c r="A121" s="12">
        <v>117</v>
      </c>
      <c r="B121" s="9" t="s">
        <v>420</v>
      </c>
      <c r="C121" s="14" t="s">
        <v>421</v>
      </c>
      <c r="D121" s="3" t="s">
        <v>209</v>
      </c>
      <c r="E121" s="14" t="s">
        <v>426</v>
      </c>
      <c r="F121" s="14" t="s">
        <v>188</v>
      </c>
      <c r="G121" s="3"/>
      <c r="H121" s="9" t="s">
        <v>427</v>
      </c>
      <c r="I121" s="28"/>
      <c r="J121" s="23"/>
      <c r="K121" s="23"/>
      <c r="L121" s="23"/>
      <c r="M121" s="23"/>
      <c r="N121" s="23"/>
      <c r="O121" s="23"/>
      <c r="P121" s="39">
        <v>160</v>
      </c>
      <c r="Q121" s="39">
        <v>160</v>
      </c>
      <c r="R121" s="23"/>
      <c r="S121" s="23"/>
      <c r="T121" s="23"/>
      <c r="U121" s="23"/>
      <c r="V121" s="23"/>
      <c r="W121" s="23"/>
      <c r="X121" s="23"/>
      <c r="Y121" s="23"/>
      <c r="Z121" s="23"/>
      <c r="AA121" s="23"/>
      <c r="AB121" s="23"/>
      <c r="AC121" s="39">
        <v>160</v>
      </c>
      <c r="AD121" s="39"/>
      <c r="AE121" s="39"/>
      <c r="AF121" s="39">
        <v>160</v>
      </c>
      <c r="AG121" s="39">
        <v>160</v>
      </c>
      <c r="AH121" s="39">
        <v>160</v>
      </c>
      <c r="AI121" s="39">
        <v>160</v>
      </c>
      <c r="AJ121" s="23"/>
    </row>
    <row r="122" spans="1:36" ht="225" customHeight="1">
      <c r="A122" s="12">
        <v>118</v>
      </c>
      <c r="B122" s="9" t="s">
        <v>420</v>
      </c>
      <c r="C122" s="14" t="s">
        <v>421</v>
      </c>
      <c r="D122" s="3" t="s">
        <v>212</v>
      </c>
      <c r="E122" s="42" t="s">
        <v>189</v>
      </c>
      <c r="F122" s="26"/>
      <c r="G122" s="3"/>
      <c r="H122" s="9" t="s">
        <v>428</v>
      </c>
      <c r="I122" s="20" t="s">
        <v>444</v>
      </c>
      <c r="J122" s="20" t="s">
        <v>444</v>
      </c>
      <c r="K122" s="20" t="s">
        <v>444</v>
      </c>
      <c r="L122" s="20" t="s">
        <v>444</v>
      </c>
      <c r="M122" s="20" t="s">
        <v>444</v>
      </c>
      <c r="N122" s="20" t="s">
        <v>444</v>
      </c>
      <c r="O122" s="20" t="s">
        <v>444</v>
      </c>
      <c r="P122" s="20" t="s">
        <v>444</v>
      </c>
      <c r="Q122" s="20" t="s">
        <v>444</v>
      </c>
      <c r="R122" s="20" t="s">
        <v>444</v>
      </c>
      <c r="S122" s="20" t="s">
        <v>444</v>
      </c>
      <c r="T122" s="20" t="s">
        <v>444</v>
      </c>
      <c r="U122" s="20" t="s">
        <v>444</v>
      </c>
      <c r="V122" s="20" t="s">
        <v>444</v>
      </c>
      <c r="W122" s="20" t="s">
        <v>444</v>
      </c>
      <c r="X122" s="20" t="s">
        <v>444</v>
      </c>
      <c r="Y122" s="20" t="s">
        <v>444</v>
      </c>
      <c r="Z122" s="20" t="s">
        <v>444</v>
      </c>
      <c r="AA122" s="20" t="s">
        <v>444</v>
      </c>
      <c r="AB122" s="20" t="s">
        <v>444</v>
      </c>
      <c r="AC122" s="20" t="s">
        <v>444</v>
      </c>
      <c r="AD122" s="20" t="s">
        <v>444</v>
      </c>
      <c r="AE122" s="20" t="s">
        <v>444</v>
      </c>
      <c r="AF122" s="20" t="s">
        <v>444</v>
      </c>
      <c r="AG122" s="20" t="s">
        <v>444</v>
      </c>
      <c r="AH122" s="20" t="s">
        <v>444</v>
      </c>
      <c r="AI122" s="20" t="s">
        <v>444</v>
      </c>
      <c r="AJ122" s="20" t="s">
        <v>444</v>
      </c>
    </row>
    <row r="123" spans="1:36">
      <c r="I123" s="48"/>
      <c r="J123" s="49"/>
      <c r="K123" s="49"/>
      <c r="L123" s="49"/>
      <c r="M123" s="49"/>
      <c r="N123" s="49"/>
      <c r="O123" s="49"/>
      <c r="P123" s="49"/>
      <c r="Q123" s="49"/>
      <c r="R123" s="49"/>
      <c r="S123" s="49"/>
      <c r="T123" s="49"/>
      <c r="U123" s="49"/>
      <c r="V123" s="49"/>
      <c r="W123" s="50"/>
      <c r="X123" s="49"/>
      <c r="Y123" s="49"/>
      <c r="Z123" s="49"/>
      <c r="AA123" s="49"/>
      <c r="AB123" s="49"/>
      <c r="AC123" s="49"/>
      <c r="AD123" s="49"/>
      <c r="AE123" s="49"/>
      <c r="AF123" s="49"/>
      <c r="AG123" s="49"/>
      <c r="AH123" s="49"/>
      <c r="AI123" s="49"/>
      <c r="AJ123" s="49"/>
    </row>
    <row r="124" spans="1:36">
      <c r="I124" s="51"/>
      <c r="J124" s="52"/>
      <c r="K124" s="52"/>
      <c r="L124" s="52"/>
      <c r="M124" s="52"/>
      <c r="N124" s="52"/>
      <c r="O124" s="52"/>
      <c r="P124" s="52"/>
      <c r="Q124" s="52"/>
      <c r="R124" s="52"/>
      <c r="S124" s="52"/>
      <c r="T124" s="52"/>
      <c r="U124" s="52"/>
      <c r="V124" s="52"/>
      <c r="W124" s="53"/>
      <c r="X124" s="52"/>
      <c r="Y124" s="52"/>
      <c r="Z124" s="52"/>
      <c r="AA124" s="52"/>
      <c r="AB124" s="52"/>
      <c r="AC124" s="52"/>
      <c r="AD124" s="52"/>
      <c r="AE124" s="52"/>
      <c r="AF124" s="52"/>
      <c r="AG124" s="52"/>
      <c r="AH124" s="52"/>
      <c r="AI124" s="52"/>
      <c r="AJ124" s="52"/>
    </row>
    <row r="125" spans="1:36">
      <c r="I125" s="51"/>
      <c r="J125" s="52"/>
      <c r="K125" s="52"/>
      <c r="L125" s="52"/>
      <c r="M125" s="52"/>
      <c r="N125" s="52"/>
      <c r="O125" s="52"/>
      <c r="P125" s="52"/>
      <c r="Q125" s="52"/>
      <c r="R125" s="52"/>
      <c r="S125" s="52"/>
      <c r="T125" s="52"/>
      <c r="U125" s="52"/>
      <c r="V125" s="52"/>
      <c r="W125" s="53"/>
      <c r="X125" s="52"/>
      <c r="Y125" s="52"/>
      <c r="Z125" s="52"/>
      <c r="AA125" s="52"/>
      <c r="AB125" s="52"/>
      <c r="AC125" s="52"/>
      <c r="AD125" s="52"/>
      <c r="AE125" s="52"/>
      <c r="AF125" s="52"/>
      <c r="AG125" s="52"/>
      <c r="AH125" s="52"/>
      <c r="AI125" s="52"/>
      <c r="AJ125" s="52"/>
    </row>
    <row r="126" spans="1:36">
      <c r="I126" s="51"/>
      <c r="J126" s="52"/>
      <c r="K126" s="52"/>
      <c r="L126" s="52"/>
      <c r="M126" s="52"/>
      <c r="N126" s="52"/>
      <c r="O126" s="52"/>
      <c r="P126" s="52"/>
      <c r="Q126" s="52"/>
      <c r="R126" s="52"/>
      <c r="S126" s="52"/>
      <c r="T126" s="52"/>
      <c r="U126" s="52"/>
      <c r="V126" s="52"/>
      <c r="W126" s="53"/>
      <c r="X126" s="52"/>
      <c r="Y126" s="52"/>
      <c r="Z126" s="52"/>
      <c r="AA126" s="52"/>
      <c r="AB126" s="52"/>
      <c r="AC126" s="52"/>
      <c r="AD126" s="52"/>
      <c r="AE126" s="52"/>
      <c r="AF126" s="52"/>
      <c r="AG126" s="52"/>
      <c r="AH126" s="52"/>
      <c r="AI126" s="52"/>
      <c r="AJ126" s="52"/>
    </row>
    <row r="127" spans="1:36">
      <c r="I127" s="51"/>
      <c r="J127" s="52"/>
      <c r="K127" s="52"/>
      <c r="L127" s="52"/>
      <c r="M127" s="52"/>
      <c r="N127" s="52"/>
      <c r="O127" s="52"/>
      <c r="P127" s="52"/>
      <c r="Q127" s="52"/>
      <c r="R127" s="52"/>
      <c r="S127" s="52"/>
      <c r="T127" s="52"/>
      <c r="U127" s="52"/>
      <c r="V127" s="52"/>
      <c r="W127" s="53"/>
      <c r="X127" s="52"/>
      <c r="Y127" s="52"/>
      <c r="Z127" s="52"/>
      <c r="AA127" s="52"/>
      <c r="AB127" s="52"/>
      <c r="AC127" s="52"/>
      <c r="AD127" s="52"/>
      <c r="AE127" s="52"/>
      <c r="AF127" s="52"/>
      <c r="AG127" s="52"/>
      <c r="AH127" s="52"/>
      <c r="AI127" s="52"/>
      <c r="AJ127" s="52"/>
    </row>
    <row r="128" spans="1:36">
      <c r="I128" s="51"/>
      <c r="J128" s="52"/>
      <c r="K128" s="52"/>
      <c r="L128" s="52"/>
      <c r="M128" s="52"/>
      <c r="N128" s="52"/>
      <c r="O128" s="52"/>
      <c r="P128" s="52"/>
      <c r="Q128" s="52"/>
      <c r="R128" s="52"/>
      <c r="S128" s="52"/>
      <c r="T128" s="52"/>
      <c r="U128" s="52"/>
      <c r="V128" s="52"/>
      <c r="W128" s="53"/>
      <c r="X128" s="52"/>
      <c r="Y128" s="52"/>
      <c r="Z128" s="52"/>
      <c r="AA128" s="52"/>
      <c r="AB128" s="52"/>
      <c r="AC128" s="52"/>
      <c r="AD128" s="52"/>
      <c r="AE128" s="52"/>
      <c r="AF128" s="52"/>
      <c r="AG128" s="52"/>
      <c r="AH128" s="52"/>
      <c r="AI128" s="52"/>
      <c r="AJ128" s="52"/>
    </row>
    <row r="129" spans="2:36">
      <c r="I129" s="51"/>
      <c r="J129" s="52"/>
      <c r="K129" s="52"/>
      <c r="L129" s="52"/>
      <c r="M129" s="52"/>
      <c r="N129" s="52"/>
      <c r="O129" s="52"/>
      <c r="P129" s="52"/>
      <c r="Q129" s="52"/>
      <c r="R129" s="52"/>
      <c r="S129" s="52"/>
      <c r="T129" s="52"/>
      <c r="U129" s="52"/>
      <c r="V129" s="52"/>
      <c r="W129" s="53"/>
      <c r="X129" s="52"/>
      <c r="Y129" s="52"/>
      <c r="Z129" s="52"/>
      <c r="AA129" s="52"/>
      <c r="AB129" s="52"/>
      <c r="AC129" s="52"/>
      <c r="AD129" s="52"/>
      <c r="AE129" s="52"/>
      <c r="AF129" s="52"/>
      <c r="AG129" s="52"/>
      <c r="AH129" s="52"/>
      <c r="AI129" s="52"/>
      <c r="AJ129" s="52"/>
    </row>
    <row r="130" spans="2:36">
      <c r="I130" s="51"/>
      <c r="J130" s="52"/>
      <c r="K130" s="52"/>
      <c r="L130" s="52"/>
      <c r="M130" s="52"/>
      <c r="N130" s="52"/>
      <c r="O130" s="52"/>
      <c r="P130" s="52"/>
      <c r="Q130" s="52"/>
      <c r="R130" s="52"/>
      <c r="S130" s="52"/>
      <c r="T130" s="52"/>
      <c r="U130" s="52"/>
      <c r="V130" s="52"/>
      <c r="W130" s="53"/>
      <c r="X130" s="52"/>
      <c r="Y130" s="52"/>
      <c r="Z130" s="52"/>
      <c r="AA130" s="52"/>
      <c r="AB130" s="52"/>
      <c r="AC130" s="52"/>
      <c r="AD130" s="52"/>
      <c r="AE130" s="52"/>
      <c r="AF130" s="52"/>
      <c r="AG130" s="52"/>
      <c r="AH130" s="52"/>
      <c r="AI130" s="52"/>
      <c r="AJ130" s="52"/>
    </row>
    <row r="131" spans="2:36">
      <c r="I131" s="51"/>
      <c r="J131" s="52"/>
      <c r="K131" s="52"/>
      <c r="L131" s="52"/>
      <c r="M131" s="52"/>
      <c r="N131" s="52"/>
      <c r="O131" s="52"/>
      <c r="P131" s="52"/>
      <c r="Q131" s="52"/>
      <c r="R131" s="52"/>
      <c r="S131" s="52"/>
      <c r="T131" s="52"/>
      <c r="U131" s="52"/>
      <c r="V131" s="52"/>
      <c r="W131" s="53"/>
      <c r="X131" s="52"/>
      <c r="Y131" s="52"/>
      <c r="Z131" s="52"/>
      <c r="AA131" s="52"/>
      <c r="AB131" s="52"/>
      <c r="AC131" s="52"/>
      <c r="AD131" s="52"/>
      <c r="AE131" s="52"/>
      <c r="AF131" s="52"/>
      <c r="AG131" s="52"/>
      <c r="AH131" s="52"/>
      <c r="AI131" s="52"/>
      <c r="AJ131" s="52"/>
    </row>
    <row r="132" spans="2:36">
      <c r="B132"/>
      <c r="C132"/>
      <c r="D132"/>
      <c r="E132"/>
      <c r="F132"/>
      <c r="G132"/>
      <c r="H132"/>
      <c r="I132" s="51"/>
      <c r="J132" s="52"/>
      <c r="K132" s="52"/>
      <c r="L132" s="52"/>
      <c r="M132" s="52"/>
      <c r="N132" s="52"/>
      <c r="O132" s="52"/>
      <c r="P132" s="52"/>
      <c r="Q132" s="52"/>
      <c r="R132" s="52"/>
      <c r="S132" s="52"/>
      <c r="T132" s="52"/>
      <c r="U132" s="52"/>
      <c r="V132" s="52"/>
      <c r="W132" s="53"/>
      <c r="X132" s="52"/>
      <c r="Y132" s="52"/>
      <c r="Z132" s="52"/>
      <c r="AA132" s="52"/>
      <c r="AB132" s="52"/>
      <c r="AC132" s="52"/>
      <c r="AD132" s="52"/>
      <c r="AE132" s="52"/>
      <c r="AF132" s="52"/>
      <c r="AG132" s="52"/>
      <c r="AH132" s="52"/>
      <c r="AI132" s="52"/>
      <c r="AJ132" s="52"/>
    </row>
    <row r="133" spans="2:36">
      <c r="B133"/>
      <c r="C133"/>
      <c r="D133"/>
      <c r="E133"/>
      <c r="F133"/>
      <c r="G133"/>
      <c r="H133"/>
      <c r="I133" s="51"/>
      <c r="J133" s="52"/>
      <c r="K133" s="52"/>
      <c r="L133" s="52"/>
      <c r="M133" s="52"/>
      <c r="N133" s="52"/>
      <c r="O133" s="52"/>
      <c r="P133" s="52"/>
      <c r="Q133" s="52"/>
      <c r="R133" s="52"/>
      <c r="S133" s="52"/>
      <c r="T133" s="52"/>
      <c r="U133" s="52"/>
      <c r="V133" s="52"/>
      <c r="W133" s="53"/>
      <c r="X133" s="52"/>
      <c r="Y133" s="52"/>
      <c r="Z133" s="52"/>
      <c r="AA133" s="52"/>
      <c r="AB133" s="52"/>
      <c r="AC133" s="52"/>
      <c r="AD133" s="52"/>
      <c r="AE133" s="52"/>
      <c r="AF133" s="52"/>
      <c r="AG133" s="52"/>
      <c r="AH133" s="52"/>
      <c r="AI133" s="52"/>
      <c r="AJ133" s="52"/>
    </row>
    <row r="134" spans="2:36">
      <c r="B134"/>
      <c r="C134"/>
      <c r="D134"/>
      <c r="E134"/>
      <c r="F134"/>
      <c r="G134"/>
      <c r="H134"/>
      <c r="I134" s="51"/>
      <c r="J134" s="52"/>
      <c r="K134" s="52"/>
      <c r="L134" s="52"/>
      <c r="M134" s="52"/>
      <c r="N134" s="52"/>
      <c r="O134" s="52"/>
      <c r="P134" s="52"/>
      <c r="Q134" s="52"/>
      <c r="R134" s="52"/>
      <c r="S134" s="52"/>
      <c r="T134" s="52"/>
      <c r="U134" s="52"/>
      <c r="V134" s="52"/>
      <c r="W134" s="53"/>
      <c r="X134" s="52"/>
      <c r="Y134" s="52"/>
      <c r="Z134" s="52"/>
      <c r="AA134" s="52"/>
      <c r="AB134" s="52"/>
      <c r="AC134" s="52"/>
      <c r="AD134" s="52"/>
      <c r="AE134" s="52"/>
      <c r="AF134" s="52"/>
      <c r="AG134" s="52"/>
      <c r="AH134" s="52"/>
      <c r="AI134" s="52"/>
      <c r="AJ134" s="52"/>
    </row>
    <row r="135" spans="2:36">
      <c r="B135"/>
      <c r="C135"/>
      <c r="D135"/>
      <c r="E135"/>
      <c r="F135"/>
      <c r="G135"/>
      <c r="H135"/>
      <c r="I135" s="51"/>
      <c r="J135" s="52"/>
      <c r="K135" s="52"/>
      <c r="L135" s="52"/>
      <c r="M135" s="52"/>
      <c r="N135" s="52"/>
      <c r="O135" s="52"/>
      <c r="P135" s="52"/>
      <c r="Q135" s="52"/>
      <c r="R135" s="52"/>
      <c r="S135" s="52"/>
      <c r="T135" s="52"/>
      <c r="U135" s="52"/>
      <c r="V135" s="52"/>
      <c r="W135" s="53"/>
      <c r="X135" s="52"/>
      <c r="Y135" s="52"/>
      <c r="Z135" s="52"/>
      <c r="AA135" s="52"/>
      <c r="AB135" s="52"/>
      <c r="AC135" s="52"/>
      <c r="AD135" s="52"/>
      <c r="AE135" s="52"/>
      <c r="AF135" s="52"/>
      <c r="AG135" s="52"/>
      <c r="AH135" s="52"/>
      <c r="AI135" s="52"/>
      <c r="AJ135" s="52"/>
    </row>
    <row r="136" spans="2:36">
      <c r="B136"/>
      <c r="C136"/>
      <c r="D136"/>
      <c r="E136"/>
      <c r="F136"/>
      <c r="G136"/>
      <c r="H136"/>
      <c r="I136" s="51"/>
      <c r="J136" s="52"/>
      <c r="K136" s="52"/>
      <c r="L136" s="52"/>
      <c r="M136" s="52"/>
      <c r="N136" s="52"/>
      <c r="O136" s="52"/>
      <c r="P136" s="52"/>
      <c r="Q136" s="52"/>
      <c r="R136" s="52"/>
      <c r="S136" s="52"/>
      <c r="T136" s="52"/>
      <c r="U136" s="52"/>
      <c r="V136" s="52"/>
      <c r="W136" s="53"/>
      <c r="X136" s="52"/>
      <c r="Y136" s="52"/>
      <c r="Z136" s="52"/>
      <c r="AA136" s="52"/>
      <c r="AB136" s="52"/>
      <c r="AC136" s="52"/>
      <c r="AD136" s="52"/>
      <c r="AE136" s="52"/>
      <c r="AF136" s="52"/>
      <c r="AG136" s="52"/>
      <c r="AH136" s="52"/>
      <c r="AI136" s="52"/>
      <c r="AJ136" s="52"/>
    </row>
    <row r="137" spans="2:36">
      <c r="B137"/>
      <c r="C137"/>
      <c r="D137"/>
      <c r="E137"/>
      <c r="F137"/>
      <c r="G137"/>
      <c r="H137"/>
      <c r="I137" s="51"/>
      <c r="J137" s="52"/>
      <c r="K137" s="52"/>
      <c r="L137" s="52"/>
      <c r="M137" s="52"/>
      <c r="N137" s="52"/>
      <c r="O137" s="52"/>
      <c r="P137" s="52"/>
      <c r="Q137" s="52"/>
      <c r="R137" s="52"/>
      <c r="S137" s="52"/>
      <c r="T137" s="52"/>
      <c r="U137" s="52"/>
      <c r="V137" s="52"/>
      <c r="W137" s="53"/>
      <c r="X137" s="52"/>
      <c r="Y137" s="52"/>
      <c r="Z137" s="52"/>
      <c r="AA137" s="52"/>
      <c r="AB137" s="52"/>
      <c r="AC137" s="52"/>
      <c r="AD137" s="52"/>
      <c r="AE137" s="52"/>
      <c r="AF137" s="52"/>
      <c r="AG137" s="52"/>
      <c r="AH137" s="52"/>
      <c r="AI137" s="52"/>
      <c r="AJ137" s="52"/>
    </row>
    <row r="138" spans="2:36">
      <c r="B138"/>
      <c r="C138"/>
      <c r="D138"/>
      <c r="E138"/>
      <c r="F138"/>
      <c r="G138"/>
      <c r="H138"/>
      <c r="I138" s="51"/>
      <c r="J138" s="52"/>
      <c r="K138" s="52"/>
      <c r="L138" s="52"/>
      <c r="M138" s="52"/>
      <c r="N138" s="52"/>
      <c r="O138" s="52"/>
      <c r="P138" s="52"/>
      <c r="Q138" s="52"/>
      <c r="R138" s="52"/>
      <c r="S138" s="52"/>
      <c r="T138" s="52"/>
      <c r="U138" s="52"/>
      <c r="V138" s="52"/>
      <c r="W138" s="53"/>
      <c r="X138" s="52"/>
      <c r="Y138" s="52"/>
      <c r="Z138" s="52"/>
      <c r="AA138" s="52"/>
      <c r="AB138" s="52"/>
      <c r="AC138" s="52"/>
      <c r="AD138" s="52"/>
      <c r="AE138" s="52"/>
      <c r="AF138" s="52"/>
      <c r="AG138" s="52"/>
      <c r="AH138" s="52"/>
      <c r="AI138" s="52"/>
      <c r="AJ138" s="52"/>
    </row>
    <row r="139" spans="2:36">
      <c r="B139"/>
      <c r="C139"/>
      <c r="D139"/>
      <c r="E139"/>
      <c r="F139"/>
      <c r="G139"/>
      <c r="H139"/>
      <c r="I139" s="51"/>
      <c r="J139" s="52"/>
      <c r="K139" s="52"/>
      <c r="L139" s="52"/>
      <c r="M139" s="52"/>
      <c r="N139" s="52"/>
      <c r="O139" s="52"/>
      <c r="P139" s="52"/>
      <c r="Q139" s="52"/>
      <c r="R139" s="52"/>
      <c r="S139" s="52"/>
      <c r="T139" s="52"/>
      <c r="U139" s="52"/>
      <c r="V139" s="52"/>
      <c r="W139" s="53"/>
      <c r="X139" s="52"/>
      <c r="Y139" s="52"/>
      <c r="Z139" s="52"/>
      <c r="AA139" s="52"/>
      <c r="AB139" s="52"/>
      <c r="AC139" s="52"/>
      <c r="AD139" s="52"/>
      <c r="AE139" s="52"/>
      <c r="AF139" s="52"/>
      <c r="AG139" s="52"/>
      <c r="AH139" s="52"/>
      <c r="AI139" s="52"/>
      <c r="AJ139" s="52"/>
    </row>
    <row r="140" spans="2:36">
      <c r="B140"/>
      <c r="C140"/>
      <c r="D140"/>
      <c r="E140"/>
      <c r="F140"/>
      <c r="G140"/>
      <c r="H140"/>
      <c r="I140" s="51"/>
      <c r="J140" s="52"/>
      <c r="K140" s="52"/>
      <c r="L140" s="52"/>
      <c r="M140" s="52"/>
      <c r="N140" s="52"/>
      <c r="O140" s="52"/>
      <c r="P140" s="52"/>
      <c r="Q140" s="52"/>
      <c r="R140" s="52"/>
      <c r="S140" s="52"/>
      <c r="T140" s="52"/>
      <c r="U140" s="52"/>
      <c r="V140" s="52"/>
      <c r="W140" s="53"/>
      <c r="X140" s="52"/>
      <c r="Y140" s="52"/>
      <c r="Z140" s="52"/>
      <c r="AA140" s="52"/>
      <c r="AB140" s="52"/>
      <c r="AC140" s="52"/>
      <c r="AD140" s="52"/>
      <c r="AE140" s="52"/>
      <c r="AF140" s="52"/>
      <c r="AG140" s="52"/>
      <c r="AH140" s="52"/>
      <c r="AI140" s="52"/>
      <c r="AJ140" s="52"/>
    </row>
    <row r="141" spans="2:36">
      <c r="B141"/>
      <c r="C141"/>
      <c r="D141"/>
      <c r="E141"/>
      <c r="F141"/>
      <c r="G141"/>
      <c r="H141"/>
      <c r="I141" s="51"/>
      <c r="J141" s="52"/>
      <c r="K141" s="52"/>
      <c r="L141" s="52"/>
      <c r="M141" s="52"/>
      <c r="N141" s="52"/>
      <c r="O141" s="52"/>
      <c r="P141" s="52"/>
      <c r="Q141" s="52"/>
      <c r="R141" s="52"/>
      <c r="S141" s="52"/>
      <c r="T141" s="52"/>
      <c r="U141" s="52"/>
      <c r="V141" s="52"/>
      <c r="W141" s="53"/>
      <c r="X141" s="52"/>
      <c r="Y141" s="52"/>
      <c r="Z141" s="52"/>
      <c r="AA141" s="52"/>
      <c r="AB141" s="52"/>
      <c r="AC141" s="52"/>
      <c r="AD141" s="52"/>
      <c r="AE141" s="52"/>
      <c r="AF141" s="52"/>
      <c r="AG141" s="52"/>
      <c r="AH141" s="52"/>
      <c r="AI141" s="52"/>
      <c r="AJ141" s="52"/>
    </row>
    <row r="142" spans="2:36">
      <c r="B142"/>
      <c r="C142"/>
      <c r="D142"/>
      <c r="E142"/>
      <c r="F142"/>
      <c r="G142"/>
      <c r="H142"/>
      <c r="I142" s="51"/>
      <c r="J142" s="52"/>
      <c r="K142" s="52"/>
      <c r="L142" s="52"/>
      <c r="M142" s="52"/>
      <c r="N142" s="52"/>
      <c r="O142" s="52"/>
      <c r="P142" s="52"/>
      <c r="Q142" s="52"/>
      <c r="R142" s="52"/>
      <c r="S142" s="52"/>
      <c r="T142" s="52"/>
      <c r="U142" s="52"/>
      <c r="V142" s="52"/>
      <c r="W142" s="53"/>
      <c r="X142" s="52"/>
      <c r="Y142" s="52"/>
      <c r="Z142" s="52"/>
      <c r="AA142" s="52"/>
      <c r="AB142" s="52"/>
      <c r="AC142" s="52"/>
      <c r="AD142" s="52"/>
      <c r="AE142" s="52"/>
      <c r="AF142" s="52"/>
      <c r="AG142" s="52"/>
      <c r="AH142" s="52"/>
      <c r="AI142" s="52"/>
      <c r="AJ142" s="52"/>
    </row>
    <row r="143" spans="2:36">
      <c r="B143"/>
      <c r="C143"/>
      <c r="D143"/>
      <c r="E143"/>
      <c r="F143"/>
      <c r="G143"/>
      <c r="H143"/>
      <c r="I143" s="51"/>
      <c r="J143" s="52"/>
      <c r="K143" s="52"/>
      <c r="L143" s="52"/>
      <c r="M143" s="52"/>
      <c r="N143" s="52"/>
      <c r="O143" s="52"/>
      <c r="P143" s="52"/>
      <c r="Q143" s="52"/>
      <c r="R143" s="52"/>
      <c r="S143" s="52"/>
      <c r="T143" s="52"/>
      <c r="U143" s="52"/>
      <c r="V143" s="52"/>
      <c r="W143" s="53"/>
      <c r="X143" s="52"/>
      <c r="Y143" s="52"/>
      <c r="Z143" s="52"/>
      <c r="AA143" s="52"/>
      <c r="AB143" s="52"/>
      <c r="AC143" s="52"/>
      <c r="AD143" s="52"/>
      <c r="AE143" s="52"/>
      <c r="AF143" s="52"/>
      <c r="AG143" s="52"/>
      <c r="AH143" s="52"/>
      <c r="AI143" s="52"/>
      <c r="AJ143" s="52"/>
    </row>
    <row r="144" spans="2:36">
      <c r="B144"/>
      <c r="C144"/>
      <c r="D144"/>
      <c r="E144"/>
      <c r="F144"/>
      <c r="G144"/>
      <c r="H144"/>
      <c r="I144" s="51"/>
      <c r="J144" s="52"/>
      <c r="K144" s="52"/>
      <c r="L144" s="52"/>
      <c r="M144" s="52"/>
      <c r="N144" s="52"/>
      <c r="O144" s="52"/>
      <c r="P144" s="52"/>
      <c r="Q144" s="52"/>
      <c r="R144" s="52"/>
      <c r="S144" s="52"/>
      <c r="T144" s="52"/>
      <c r="U144" s="52"/>
      <c r="V144" s="52"/>
      <c r="W144" s="53"/>
      <c r="X144" s="52"/>
      <c r="Y144" s="52"/>
      <c r="Z144" s="52"/>
      <c r="AA144" s="52"/>
      <c r="AB144" s="52"/>
      <c r="AC144" s="52"/>
      <c r="AD144" s="52"/>
      <c r="AE144" s="52"/>
      <c r="AF144" s="52"/>
      <c r="AG144" s="52"/>
      <c r="AH144" s="52"/>
      <c r="AI144" s="52"/>
      <c r="AJ144" s="52"/>
    </row>
    <row r="145" spans="2:36">
      <c r="B145"/>
      <c r="C145"/>
      <c r="D145"/>
      <c r="E145"/>
      <c r="F145"/>
      <c r="G145"/>
      <c r="H145"/>
      <c r="I145" s="51"/>
      <c r="J145" s="52"/>
      <c r="K145" s="52"/>
      <c r="L145" s="52"/>
      <c r="M145" s="52"/>
      <c r="N145" s="52"/>
      <c r="O145" s="52"/>
      <c r="P145" s="52"/>
      <c r="Q145" s="52"/>
      <c r="R145" s="52"/>
      <c r="S145" s="52"/>
      <c r="T145" s="52"/>
      <c r="U145" s="52"/>
      <c r="V145" s="52"/>
      <c r="W145" s="53"/>
      <c r="X145" s="52"/>
      <c r="Y145" s="52"/>
      <c r="Z145" s="52"/>
      <c r="AA145" s="52"/>
      <c r="AB145" s="52"/>
      <c r="AC145" s="52"/>
      <c r="AD145" s="52"/>
      <c r="AE145" s="52"/>
      <c r="AF145" s="52"/>
      <c r="AG145" s="52"/>
      <c r="AH145" s="52"/>
      <c r="AI145" s="52"/>
      <c r="AJ145" s="52"/>
    </row>
    <row r="146" spans="2:36">
      <c r="B146"/>
      <c r="C146"/>
      <c r="D146"/>
      <c r="E146"/>
      <c r="F146"/>
      <c r="G146"/>
      <c r="H146"/>
      <c r="I146" s="51"/>
      <c r="J146" s="52"/>
      <c r="K146" s="52"/>
      <c r="L146" s="52"/>
      <c r="M146" s="52"/>
      <c r="N146" s="52"/>
      <c r="O146" s="52"/>
      <c r="P146" s="52"/>
      <c r="Q146" s="52"/>
      <c r="R146" s="52"/>
      <c r="S146" s="52"/>
      <c r="T146" s="52"/>
      <c r="U146" s="52"/>
      <c r="V146" s="52"/>
      <c r="W146" s="53"/>
      <c r="X146" s="52"/>
      <c r="Y146" s="52"/>
      <c r="Z146" s="52"/>
      <c r="AA146" s="52"/>
      <c r="AB146" s="52"/>
      <c r="AC146" s="52"/>
      <c r="AD146" s="52"/>
      <c r="AE146" s="52"/>
      <c r="AF146" s="52"/>
      <c r="AG146" s="52"/>
      <c r="AH146" s="52"/>
      <c r="AI146" s="52"/>
      <c r="AJ146" s="52"/>
    </row>
    <row r="147" spans="2:36">
      <c r="B147"/>
      <c r="C147"/>
      <c r="D147"/>
      <c r="E147"/>
      <c r="F147"/>
      <c r="G147"/>
      <c r="H147"/>
      <c r="I147" s="51"/>
      <c r="J147" s="52"/>
      <c r="K147" s="52"/>
      <c r="L147" s="52"/>
      <c r="M147" s="52"/>
      <c r="N147" s="52"/>
      <c r="O147" s="52"/>
      <c r="P147" s="52"/>
      <c r="Q147" s="52"/>
      <c r="R147" s="52"/>
      <c r="S147" s="52"/>
      <c r="T147" s="52"/>
      <c r="U147" s="52"/>
      <c r="V147" s="52"/>
      <c r="W147" s="53"/>
      <c r="X147" s="52"/>
      <c r="Y147" s="52"/>
      <c r="Z147" s="52"/>
      <c r="AA147" s="52"/>
      <c r="AB147" s="52"/>
      <c r="AC147" s="52"/>
      <c r="AD147" s="52"/>
      <c r="AE147" s="52"/>
      <c r="AF147" s="52"/>
      <c r="AG147" s="52"/>
      <c r="AH147" s="52"/>
      <c r="AI147" s="52"/>
      <c r="AJ147" s="52"/>
    </row>
    <row r="148" spans="2:36">
      <c r="B148"/>
      <c r="C148"/>
      <c r="D148"/>
      <c r="E148"/>
      <c r="F148"/>
      <c r="G148"/>
      <c r="H148"/>
      <c r="I148" s="51"/>
      <c r="J148" s="52"/>
      <c r="K148" s="52"/>
      <c r="L148" s="52"/>
      <c r="M148" s="52"/>
      <c r="N148" s="52"/>
      <c r="O148" s="52"/>
      <c r="P148" s="52"/>
      <c r="Q148" s="52"/>
      <c r="R148" s="52"/>
      <c r="S148" s="52"/>
      <c r="T148" s="52"/>
      <c r="U148" s="52"/>
      <c r="V148" s="52"/>
      <c r="W148" s="53"/>
      <c r="X148" s="52"/>
      <c r="Y148" s="52"/>
      <c r="Z148" s="52"/>
      <c r="AA148" s="52"/>
      <c r="AB148" s="52"/>
      <c r="AC148" s="52"/>
      <c r="AD148" s="52"/>
      <c r="AE148" s="52"/>
      <c r="AF148" s="52"/>
      <c r="AG148" s="52"/>
      <c r="AH148" s="52"/>
      <c r="AI148" s="52"/>
      <c r="AJ148" s="52"/>
    </row>
    <row r="149" spans="2:36">
      <c r="B149"/>
      <c r="C149"/>
      <c r="D149"/>
      <c r="E149"/>
      <c r="F149"/>
      <c r="G149"/>
      <c r="H149"/>
      <c r="I149" s="51"/>
      <c r="J149" s="52"/>
      <c r="K149" s="52"/>
      <c r="L149" s="52"/>
      <c r="M149" s="52"/>
      <c r="N149" s="52"/>
      <c r="O149" s="52"/>
      <c r="P149" s="52"/>
      <c r="Q149" s="52"/>
      <c r="R149" s="52"/>
      <c r="S149" s="52"/>
      <c r="T149" s="52"/>
      <c r="U149" s="52"/>
      <c r="V149" s="52"/>
      <c r="W149" s="53"/>
      <c r="X149" s="52"/>
      <c r="Y149" s="52"/>
      <c r="Z149" s="52"/>
      <c r="AA149" s="52"/>
      <c r="AB149" s="52"/>
      <c r="AC149" s="52"/>
      <c r="AD149" s="52"/>
      <c r="AE149" s="52"/>
      <c r="AF149" s="52"/>
      <c r="AG149" s="52"/>
      <c r="AH149" s="52"/>
      <c r="AI149" s="52"/>
      <c r="AJ149" s="52"/>
    </row>
    <row r="150" spans="2:36">
      <c r="B150"/>
      <c r="C150"/>
      <c r="D150"/>
      <c r="E150"/>
      <c r="F150"/>
      <c r="G150"/>
      <c r="H150"/>
      <c r="I150" s="51"/>
      <c r="J150" s="52"/>
      <c r="K150" s="52"/>
      <c r="L150" s="52"/>
      <c r="M150" s="52"/>
      <c r="N150" s="52"/>
      <c r="O150" s="52"/>
      <c r="P150" s="52"/>
      <c r="Q150" s="52"/>
      <c r="R150" s="52"/>
      <c r="S150" s="52"/>
      <c r="T150" s="52"/>
      <c r="U150" s="52"/>
      <c r="V150" s="52"/>
      <c r="W150" s="53"/>
      <c r="X150" s="52"/>
      <c r="Y150" s="52"/>
      <c r="Z150" s="52"/>
      <c r="AA150" s="52"/>
      <c r="AB150" s="52"/>
      <c r="AC150" s="52"/>
      <c r="AD150" s="52"/>
      <c r="AE150" s="52"/>
      <c r="AF150" s="52"/>
      <c r="AG150" s="52"/>
      <c r="AH150" s="52"/>
      <c r="AI150" s="52"/>
      <c r="AJ150" s="52"/>
    </row>
    <row r="151" spans="2:36">
      <c r="B151"/>
      <c r="C151"/>
      <c r="D151"/>
      <c r="E151"/>
      <c r="F151"/>
      <c r="G151"/>
      <c r="H151"/>
      <c r="I151" s="51"/>
      <c r="J151" s="52"/>
      <c r="K151" s="52"/>
      <c r="L151" s="52"/>
      <c r="M151" s="52"/>
      <c r="N151" s="52"/>
      <c r="O151" s="52"/>
      <c r="P151" s="52"/>
      <c r="Q151" s="52"/>
      <c r="R151" s="52"/>
      <c r="S151" s="52"/>
      <c r="T151" s="52"/>
      <c r="U151" s="52"/>
      <c r="V151" s="52"/>
      <c r="W151" s="53"/>
      <c r="X151" s="52"/>
      <c r="Y151" s="52"/>
      <c r="Z151" s="52"/>
      <c r="AA151" s="52"/>
      <c r="AB151" s="52"/>
      <c r="AC151" s="52"/>
      <c r="AD151" s="52"/>
      <c r="AE151" s="52"/>
      <c r="AF151" s="52"/>
      <c r="AG151" s="52"/>
      <c r="AH151" s="52"/>
      <c r="AI151" s="52"/>
      <c r="AJ151" s="52"/>
    </row>
  </sheetData>
  <autoFilter ref="A4:AR122"/>
  <phoneticPr fontId="2"/>
  <pageMargins left="0.31496062992125984" right="0.31496062992125984" top="0.74803149606299213" bottom="0.74803149606299213" header="0.31496062992125984" footer="0.31496062992125984"/>
  <pageSetup paperSize="9" scale="71"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1"/>
  <sheetViews>
    <sheetView tabSelected="1" view="pageBreakPreview" topLeftCell="A5" zoomScale="70" zoomScaleNormal="50" zoomScaleSheetLayoutView="70" workbookViewId="0">
      <pane xSplit="4" ySplit="3" topLeftCell="E8" activePane="bottomRight" state="frozen"/>
      <selection activeCell="A5" sqref="A5"/>
      <selection pane="topRight" activeCell="E5" sqref="E5"/>
      <selection pane="bottomLeft" activeCell="A8" sqref="A8"/>
      <selection pane="bottomRight" activeCell="L10" sqref="L10"/>
    </sheetView>
  </sheetViews>
  <sheetFormatPr defaultColWidth="9" defaultRowHeight="17.25"/>
  <cols>
    <col min="1" max="1" width="4.5" style="53" customWidth="1"/>
    <col min="2" max="2" width="9.75" style="58" customWidth="1"/>
    <col min="3" max="3" width="22" style="57" customWidth="1"/>
    <col min="4" max="4" width="16.625" style="56" customWidth="1"/>
    <col min="5" max="5" width="10" style="56" customWidth="1"/>
    <col min="6" max="6" width="88.375" style="147" customWidth="1"/>
    <col min="7" max="7" width="8.25" style="58" customWidth="1"/>
    <col min="8" max="8" width="8.25" style="56" customWidth="1"/>
    <col min="9" max="10" width="8.25" style="57" customWidth="1"/>
    <col min="11" max="18" width="8.25" style="53" customWidth="1"/>
    <col min="19" max="34" width="8" style="53" customWidth="1"/>
    <col min="35" max="35" width="3.5" style="53" customWidth="1"/>
    <col min="36" max="36" width="13.5" style="128" customWidth="1"/>
    <col min="37" max="38" width="3.5" style="53" customWidth="1"/>
    <col min="39" max="39" width="13" style="53" customWidth="1"/>
    <col min="40" max="16384" width="9" style="53"/>
  </cols>
  <sheetData>
    <row r="1" spans="1:39" s="89" customFormat="1" ht="67.5" customHeight="1">
      <c r="B1" s="103" t="s">
        <v>763</v>
      </c>
      <c r="C1" s="103"/>
      <c r="D1" s="103"/>
      <c r="E1" s="95"/>
      <c r="F1" s="140"/>
      <c r="G1" s="95"/>
      <c r="H1" s="95"/>
      <c r="I1" s="95"/>
      <c r="J1" s="95"/>
      <c r="K1" s="95"/>
      <c r="L1" s="95"/>
      <c r="M1" s="95"/>
      <c r="N1" s="87"/>
      <c r="O1" s="88"/>
      <c r="AJ1" s="124"/>
    </row>
    <row r="2" spans="1:39" s="89" customFormat="1" ht="24" customHeight="1">
      <c r="B2" s="104" t="s">
        <v>454</v>
      </c>
      <c r="C2" s="104"/>
      <c r="D2" s="104"/>
      <c r="E2" s="96"/>
      <c r="F2" s="141"/>
      <c r="G2" s="96"/>
      <c r="H2" s="96"/>
      <c r="I2" s="96"/>
      <c r="J2" s="96"/>
      <c r="K2" s="96"/>
      <c r="L2" s="96"/>
      <c r="M2" s="96"/>
      <c r="N2" s="87"/>
      <c r="O2" s="88"/>
      <c r="AJ2" s="124"/>
    </row>
    <row r="3" spans="1:39" s="89" customFormat="1" ht="23.25" customHeight="1">
      <c r="B3" s="104"/>
      <c r="C3" s="104"/>
      <c r="D3" s="104"/>
      <c r="E3" s="96"/>
      <c r="F3" s="141"/>
      <c r="G3" s="96"/>
      <c r="H3" s="96"/>
      <c r="I3" s="96"/>
      <c r="J3" s="96"/>
      <c r="K3" s="96"/>
      <c r="L3" s="96"/>
      <c r="M3" s="96"/>
      <c r="N3" s="87"/>
      <c r="O3" s="88"/>
      <c r="AJ3" s="124"/>
    </row>
    <row r="4" spans="1:39" s="90" customFormat="1" ht="32.25" customHeight="1">
      <c r="B4" s="133"/>
      <c r="C4" s="109"/>
      <c r="D4" s="109"/>
      <c r="E4" s="110"/>
      <c r="F4" s="142"/>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c r="AJ4" s="124"/>
    </row>
    <row r="5" spans="1:39" s="87" customFormat="1" ht="24.75" customHeight="1">
      <c r="B5" s="152" t="s">
        <v>449</v>
      </c>
      <c r="C5" s="155" t="s">
        <v>450</v>
      </c>
      <c r="D5" s="116"/>
      <c r="E5" s="158" t="s">
        <v>451</v>
      </c>
      <c r="F5" s="155" t="s">
        <v>803</v>
      </c>
      <c r="G5" s="97">
        <v>1</v>
      </c>
      <c r="H5" s="92">
        <v>2</v>
      </c>
      <c r="I5" s="92">
        <v>3</v>
      </c>
      <c r="J5" s="97">
        <v>4</v>
      </c>
      <c r="K5" s="97">
        <v>5</v>
      </c>
      <c r="L5" s="97">
        <v>6</v>
      </c>
      <c r="M5" s="92">
        <v>7</v>
      </c>
      <c r="N5" s="97">
        <v>8</v>
      </c>
      <c r="O5" s="92">
        <v>9</v>
      </c>
      <c r="P5" s="92">
        <v>10</v>
      </c>
      <c r="Q5" s="97">
        <v>11</v>
      </c>
      <c r="R5" s="97">
        <v>12</v>
      </c>
      <c r="S5" s="97">
        <v>13</v>
      </c>
      <c r="T5" s="92">
        <v>14</v>
      </c>
      <c r="U5" s="97">
        <v>15</v>
      </c>
      <c r="V5" s="92">
        <v>16</v>
      </c>
      <c r="W5" s="92">
        <v>17</v>
      </c>
      <c r="X5" s="97">
        <v>18</v>
      </c>
      <c r="Y5" s="97">
        <v>19</v>
      </c>
      <c r="Z5" s="97">
        <v>20</v>
      </c>
      <c r="AA5" s="92">
        <v>21</v>
      </c>
      <c r="AB5" s="97">
        <v>22</v>
      </c>
      <c r="AC5" s="92">
        <v>23</v>
      </c>
      <c r="AD5" s="92">
        <v>24</v>
      </c>
      <c r="AE5" s="97">
        <v>25</v>
      </c>
      <c r="AF5" s="97">
        <v>26</v>
      </c>
      <c r="AG5" s="97">
        <v>27</v>
      </c>
      <c r="AH5" s="92">
        <v>28</v>
      </c>
      <c r="AI5" s="98"/>
      <c r="AJ5" s="126"/>
    </row>
    <row r="6" spans="1:39" s="87" customFormat="1" ht="48" customHeight="1">
      <c r="B6" s="153"/>
      <c r="C6" s="156"/>
      <c r="D6" s="117" t="s">
        <v>847</v>
      </c>
      <c r="E6" s="159"/>
      <c r="F6" s="161"/>
      <c r="G6" s="92" t="s">
        <v>8</v>
      </c>
      <c r="H6" s="92" t="s">
        <v>9</v>
      </c>
      <c r="I6" s="92" t="s">
        <v>10</v>
      </c>
      <c r="J6" s="92" t="s">
        <v>11</v>
      </c>
      <c r="K6" s="92" t="s">
        <v>12</v>
      </c>
      <c r="L6" s="92" t="s">
        <v>13</v>
      </c>
      <c r="M6" s="92" t="s">
        <v>14</v>
      </c>
      <c r="N6" s="100" t="s">
        <v>15</v>
      </c>
      <c r="O6" s="100" t="s">
        <v>16</v>
      </c>
      <c r="P6" s="100" t="s">
        <v>17</v>
      </c>
      <c r="Q6" s="100" t="s">
        <v>18</v>
      </c>
      <c r="R6" s="100" t="s">
        <v>19</v>
      </c>
      <c r="S6" s="100" t="s">
        <v>20</v>
      </c>
      <c r="T6" s="100" t="s">
        <v>21</v>
      </c>
      <c r="U6" s="100" t="s">
        <v>22</v>
      </c>
      <c r="V6" s="100" t="s">
        <v>23</v>
      </c>
      <c r="W6" s="100" t="s">
        <v>24</v>
      </c>
      <c r="X6" s="100" t="s">
        <v>25</v>
      </c>
      <c r="Y6" s="100" t="s">
        <v>455</v>
      </c>
      <c r="Z6" s="100" t="s">
        <v>26</v>
      </c>
      <c r="AA6" s="100" t="s">
        <v>27</v>
      </c>
      <c r="AB6" s="100" t="s">
        <v>28</v>
      </c>
      <c r="AC6" s="100" t="s">
        <v>29</v>
      </c>
      <c r="AD6" s="100" t="s">
        <v>30</v>
      </c>
      <c r="AE6" s="100" t="s">
        <v>31</v>
      </c>
      <c r="AF6" s="100" t="s">
        <v>32</v>
      </c>
      <c r="AG6" s="100" t="s">
        <v>33</v>
      </c>
      <c r="AH6" s="100" t="s">
        <v>34</v>
      </c>
      <c r="AJ6" s="125" t="s">
        <v>864</v>
      </c>
    </row>
    <row r="7" spans="1:39" s="87" customFormat="1" ht="24" customHeight="1">
      <c r="B7" s="154"/>
      <c r="C7" s="157"/>
      <c r="D7" s="118"/>
      <c r="E7" s="160"/>
      <c r="F7" s="162"/>
      <c r="G7" s="173" t="s">
        <v>886</v>
      </c>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5"/>
      <c r="AJ7" s="124"/>
    </row>
    <row r="8" spans="1:39" s="87" customFormat="1" ht="24" customHeight="1">
      <c r="B8" s="148"/>
      <c r="C8" s="149"/>
      <c r="D8" s="149"/>
      <c r="E8" s="150"/>
      <c r="F8" s="151"/>
      <c r="G8" s="170"/>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2"/>
      <c r="AJ8" s="124"/>
    </row>
    <row r="9" spans="1:39" ht="139.5" customHeight="1">
      <c r="A9" s="105">
        <v>1</v>
      </c>
      <c r="B9" s="134" t="s">
        <v>764</v>
      </c>
      <c r="C9" s="106" t="s">
        <v>456</v>
      </c>
      <c r="D9" s="106"/>
      <c r="E9" s="19"/>
      <c r="F9" s="143" t="s">
        <v>867</v>
      </c>
      <c r="G9" s="107" t="s">
        <v>457</v>
      </c>
      <c r="H9" s="107" t="s">
        <v>457</v>
      </c>
      <c r="I9" s="107" t="s">
        <v>457</v>
      </c>
      <c r="J9" s="107" t="s">
        <v>457</v>
      </c>
      <c r="K9" s="107" t="s">
        <v>457</v>
      </c>
      <c r="L9" s="107" t="s">
        <v>457</v>
      </c>
      <c r="M9" s="107" t="s">
        <v>457</v>
      </c>
      <c r="N9" s="107" t="s">
        <v>457</v>
      </c>
      <c r="O9" s="107" t="s">
        <v>457</v>
      </c>
      <c r="P9" s="107" t="s">
        <v>457</v>
      </c>
      <c r="Q9" s="107" t="s">
        <v>457</v>
      </c>
      <c r="R9" s="107" t="s">
        <v>457</v>
      </c>
      <c r="S9" s="107" t="s">
        <v>457</v>
      </c>
      <c r="T9" s="107" t="s">
        <v>457</v>
      </c>
      <c r="U9" s="107" t="s">
        <v>457</v>
      </c>
      <c r="V9" s="107" t="s">
        <v>457</v>
      </c>
      <c r="W9" s="107" t="s">
        <v>457</v>
      </c>
      <c r="X9" s="107" t="s">
        <v>457</v>
      </c>
      <c r="Y9" s="107" t="s">
        <v>457</v>
      </c>
      <c r="Z9" s="107" t="s">
        <v>457</v>
      </c>
      <c r="AA9" s="107" t="s">
        <v>457</v>
      </c>
      <c r="AB9" s="107" t="s">
        <v>457</v>
      </c>
      <c r="AC9" s="107" t="s">
        <v>457</v>
      </c>
      <c r="AD9" s="107" t="s">
        <v>457</v>
      </c>
      <c r="AE9" s="107" t="s">
        <v>457</v>
      </c>
      <c r="AF9" s="107" t="s">
        <v>457</v>
      </c>
      <c r="AG9" s="107" t="s">
        <v>457</v>
      </c>
      <c r="AH9" s="107" t="s">
        <v>457</v>
      </c>
      <c r="AI9" s="58"/>
      <c r="AJ9" s="127">
        <v>3</v>
      </c>
      <c r="AK9" s="62"/>
      <c r="AL9" s="62"/>
      <c r="AM9" s="59"/>
    </row>
    <row r="10" spans="1:39" ht="114.75" customHeight="1">
      <c r="A10" s="105">
        <v>2</v>
      </c>
      <c r="B10" s="106" t="s">
        <v>764</v>
      </c>
      <c r="C10" s="106" t="s">
        <v>458</v>
      </c>
      <c r="D10" s="106"/>
      <c r="E10" s="19"/>
      <c r="F10" s="143" t="s">
        <v>870</v>
      </c>
      <c r="G10" s="107" t="s">
        <v>459</v>
      </c>
      <c r="H10" s="107" t="s">
        <v>459</v>
      </c>
      <c r="I10" s="107" t="s">
        <v>459</v>
      </c>
      <c r="J10" s="107" t="s">
        <v>459</v>
      </c>
      <c r="K10" s="107" t="s">
        <v>459</v>
      </c>
      <c r="L10" s="107" t="s">
        <v>459</v>
      </c>
      <c r="M10" s="107" t="s">
        <v>459</v>
      </c>
      <c r="N10" s="107" t="s">
        <v>459</v>
      </c>
      <c r="O10" s="107" t="s">
        <v>459</v>
      </c>
      <c r="P10" s="107" t="s">
        <v>459</v>
      </c>
      <c r="Q10" s="107" t="s">
        <v>459</v>
      </c>
      <c r="R10" s="107" t="s">
        <v>459</v>
      </c>
      <c r="S10" s="107" t="s">
        <v>459</v>
      </c>
      <c r="T10" s="107" t="s">
        <v>459</v>
      </c>
      <c r="U10" s="107" t="s">
        <v>459</v>
      </c>
      <c r="V10" s="107" t="s">
        <v>459</v>
      </c>
      <c r="W10" s="107" t="s">
        <v>459</v>
      </c>
      <c r="X10" s="107" t="s">
        <v>459</v>
      </c>
      <c r="Y10" s="107" t="s">
        <v>459</v>
      </c>
      <c r="Z10" s="107" t="s">
        <v>459</v>
      </c>
      <c r="AA10" s="107" t="s">
        <v>459</v>
      </c>
      <c r="AB10" s="107" t="s">
        <v>459</v>
      </c>
      <c r="AC10" s="107" t="s">
        <v>459</v>
      </c>
      <c r="AD10" s="107" t="s">
        <v>459</v>
      </c>
      <c r="AE10" s="107" t="s">
        <v>459</v>
      </c>
      <c r="AF10" s="107" t="s">
        <v>459</v>
      </c>
      <c r="AG10" s="107" t="s">
        <v>459</v>
      </c>
      <c r="AH10" s="107" t="s">
        <v>459</v>
      </c>
      <c r="AI10" s="65"/>
      <c r="AJ10" s="128">
        <v>4</v>
      </c>
      <c r="AK10" s="65"/>
      <c r="AL10" s="65"/>
      <c r="AM10" s="59"/>
    </row>
    <row r="11" spans="1:39" ht="104.25" customHeight="1">
      <c r="A11" s="105">
        <v>3</v>
      </c>
      <c r="B11" s="106" t="s">
        <v>764</v>
      </c>
      <c r="C11" s="106" t="s">
        <v>460</v>
      </c>
      <c r="D11" s="106"/>
      <c r="E11" s="19"/>
      <c r="F11" s="143" t="s">
        <v>461</v>
      </c>
      <c r="G11" s="107" t="s">
        <v>462</v>
      </c>
      <c r="H11" s="107" t="s">
        <v>462</v>
      </c>
      <c r="I11" s="107" t="s">
        <v>462</v>
      </c>
      <c r="J11" s="107" t="s">
        <v>462</v>
      </c>
      <c r="K11" s="107" t="s">
        <v>462</v>
      </c>
      <c r="L11" s="107" t="s">
        <v>463</v>
      </c>
      <c r="M11" s="107" t="s">
        <v>463</v>
      </c>
      <c r="N11" s="107" t="s">
        <v>463</v>
      </c>
      <c r="O11" s="107" t="s">
        <v>463</v>
      </c>
      <c r="P11" s="107" t="s">
        <v>463</v>
      </c>
      <c r="Q11" s="107" t="s">
        <v>462</v>
      </c>
      <c r="R11" s="107" t="s">
        <v>462</v>
      </c>
      <c r="S11" s="107" t="s">
        <v>462</v>
      </c>
      <c r="T11" s="107" t="s">
        <v>462</v>
      </c>
      <c r="U11" s="107" t="s">
        <v>463</v>
      </c>
      <c r="V11" s="107" t="s">
        <v>463</v>
      </c>
      <c r="W11" s="107" t="s">
        <v>463</v>
      </c>
      <c r="X11" s="107" t="s">
        <v>462</v>
      </c>
      <c r="Y11" s="107" t="s">
        <v>462</v>
      </c>
      <c r="Z11" s="107" t="s">
        <v>463</v>
      </c>
      <c r="AA11" s="107" t="s">
        <v>463</v>
      </c>
      <c r="AB11" s="107" t="s">
        <v>462</v>
      </c>
      <c r="AC11" s="107" t="s">
        <v>462</v>
      </c>
      <c r="AD11" s="107" t="s">
        <v>463</v>
      </c>
      <c r="AE11" s="107" t="s">
        <v>463</v>
      </c>
      <c r="AF11" s="107" t="s">
        <v>463</v>
      </c>
      <c r="AG11" s="107" t="s">
        <v>463</v>
      </c>
      <c r="AH11" s="107" t="s">
        <v>462</v>
      </c>
      <c r="AI11" s="65"/>
      <c r="AJ11" s="128">
        <v>5</v>
      </c>
      <c r="AK11" s="65"/>
      <c r="AL11" s="61"/>
      <c r="AM11" s="59"/>
    </row>
    <row r="12" spans="1:39" ht="210.75" customHeight="1">
      <c r="A12" s="105">
        <v>4</v>
      </c>
      <c r="B12" s="106" t="s">
        <v>766</v>
      </c>
      <c r="C12" s="106" t="s">
        <v>464</v>
      </c>
      <c r="D12" s="106"/>
      <c r="E12" s="19" t="s">
        <v>768</v>
      </c>
      <c r="F12" s="143" t="s">
        <v>769</v>
      </c>
      <c r="G12" s="107" t="s">
        <v>462</v>
      </c>
      <c r="H12" s="107" t="s">
        <v>462</v>
      </c>
      <c r="I12" s="107" t="s">
        <v>462</v>
      </c>
      <c r="J12" s="107" t="s">
        <v>462</v>
      </c>
      <c r="K12" s="107" t="s">
        <v>462</v>
      </c>
      <c r="L12" s="107" t="s">
        <v>465</v>
      </c>
      <c r="M12" s="107" t="s">
        <v>465</v>
      </c>
      <c r="N12" s="107" t="s">
        <v>462</v>
      </c>
      <c r="O12" s="107" t="s">
        <v>462</v>
      </c>
      <c r="P12" s="107" t="s">
        <v>462</v>
      </c>
      <c r="Q12" s="107" t="s">
        <v>462</v>
      </c>
      <c r="R12" s="107" t="s">
        <v>462</v>
      </c>
      <c r="S12" s="107" t="s">
        <v>462</v>
      </c>
      <c r="T12" s="107" t="s">
        <v>462</v>
      </c>
      <c r="U12" s="107" t="s">
        <v>465</v>
      </c>
      <c r="V12" s="107" t="s">
        <v>462</v>
      </c>
      <c r="W12" s="107" t="s">
        <v>465</v>
      </c>
      <c r="X12" s="107" t="s">
        <v>462</v>
      </c>
      <c r="Y12" s="107" t="s">
        <v>462</v>
      </c>
      <c r="Z12" s="107" t="s">
        <v>462</v>
      </c>
      <c r="AA12" s="107" t="s">
        <v>462</v>
      </c>
      <c r="AB12" s="107" t="s">
        <v>462</v>
      </c>
      <c r="AC12" s="107" t="s">
        <v>462</v>
      </c>
      <c r="AD12" s="107" t="s">
        <v>462</v>
      </c>
      <c r="AE12" s="107" t="s">
        <v>462</v>
      </c>
      <c r="AF12" s="107" t="s">
        <v>462</v>
      </c>
      <c r="AG12" s="107" t="s">
        <v>462</v>
      </c>
      <c r="AH12" s="107" t="s">
        <v>462</v>
      </c>
      <c r="AI12" s="61"/>
      <c r="AJ12" s="128">
        <v>6</v>
      </c>
      <c r="AK12" s="61"/>
      <c r="AL12" s="62"/>
      <c r="AM12" s="59"/>
    </row>
    <row r="13" spans="1:39" ht="293.25" customHeight="1">
      <c r="A13" s="137">
        <v>5</v>
      </c>
      <c r="B13" s="138" t="s">
        <v>766</v>
      </c>
      <c r="C13" s="138" t="s">
        <v>466</v>
      </c>
      <c r="D13" s="138" t="s">
        <v>771</v>
      </c>
      <c r="E13" s="139" t="s">
        <v>768</v>
      </c>
      <c r="F13" s="144" t="s">
        <v>770</v>
      </c>
      <c r="G13" s="107" t="s">
        <v>467</v>
      </c>
      <c r="H13" s="107" t="s">
        <v>467</v>
      </c>
      <c r="I13" s="107" t="s">
        <v>462</v>
      </c>
      <c r="J13" s="107" t="s">
        <v>462</v>
      </c>
      <c r="K13" s="107" t="s">
        <v>462</v>
      </c>
      <c r="L13" s="107" t="s">
        <v>468</v>
      </c>
      <c r="M13" s="107" t="s">
        <v>462</v>
      </c>
      <c r="N13" s="107" t="s">
        <v>468</v>
      </c>
      <c r="O13" s="107" t="s">
        <v>468</v>
      </c>
      <c r="P13" s="107" t="s">
        <v>468</v>
      </c>
      <c r="Q13" s="107" t="s">
        <v>462</v>
      </c>
      <c r="R13" s="107" t="s">
        <v>462</v>
      </c>
      <c r="S13" s="107" t="s">
        <v>467</v>
      </c>
      <c r="T13" s="107" t="s">
        <v>467</v>
      </c>
      <c r="U13" s="107" t="s">
        <v>468</v>
      </c>
      <c r="V13" s="107" t="s">
        <v>468</v>
      </c>
      <c r="W13" s="107" t="s">
        <v>462</v>
      </c>
      <c r="X13" s="107" t="s">
        <v>462</v>
      </c>
      <c r="Y13" s="107" t="s">
        <v>468</v>
      </c>
      <c r="Z13" s="107" t="s">
        <v>468</v>
      </c>
      <c r="AA13" s="107" t="s">
        <v>468</v>
      </c>
      <c r="AB13" s="107" t="s">
        <v>462</v>
      </c>
      <c r="AC13" s="107" t="s">
        <v>462</v>
      </c>
      <c r="AD13" s="107" t="s">
        <v>468</v>
      </c>
      <c r="AE13" s="107" t="s">
        <v>468</v>
      </c>
      <c r="AF13" s="107" t="s">
        <v>468</v>
      </c>
      <c r="AG13" s="107" t="s">
        <v>468</v>
      </c>
      <c r="AH13" s="107" t="s">
        <v>462</v>
      </c>
      <c r="AI13" s="65"/>
      <c r="AJ13" s="128">
        <v>9</v>
      </c>
      <c r="AK13" s="61"/>
      <c r="AL13" s="61"/>
      <c r="AM13" s="59"/>
    </row>
    <row r="14" spans="1:39" ht="76.5" customHeight="1">
      <c r="A14" s="105">
        <v>6</v>
      </c>
      <c r="B14" s="106" t="s">
        <v>764</v>
      </c>
      <c r="C14" s="106" t="s">
        <v>469</v>
      </c>
      <c r="D14" s="106"/>
      <c r="E14" s="19"/>
      <c r="F14" s="143" t="s">
        <v>772</v>
      </c>
      <c r="G14" s="107" t="s">
        <v>470</v>
      </c>
      <c r="H14" s="107" t="s">
        <v>470</v>
      </c>
      <c r="I14" s="107" t="s">
        <v>470</v>
      </c>
      <c r="J14" s="107" t="s">
        <v>470</v>
      </c>
      <c r="K14" s="107" t="s">
        <v>462</v>
      </c>
      <c r="L14" s="107" t="s">
        <v>470</v>
      </c>
      <c r="M14" s="107" t="s">
        <v>470</v>
      </c>
      <c r="N14" s="107" t="s">
        <v>470</v>
      </c>
      <c r="O14" s="107" t="s">
        <v>470</v>
      </c>
      <c r="P14" s="107" t="s">
        <v>470</v>
      </c>
      <c r="Q14" s="107" t="s">
        <v>470</v>
      </c>
      <c r="R14" s="107" t="s">
        <v>470</v>
      </c>
      <c r="S14" s="107" t="s">
        <v>470</v>
      </c>
      <c r="T14" s="107" t="s">
        <v>470</v>
      </c>
      <c r="U14" s="107" t="s">
        <v>470</v>
      </c>
      <c r="V14" s="107" t="s">
        <v>470</v>
      </c>
      <c r="W14" s="107" t="s">
        <v>470</v>
      </c>
      <c r="X14" s="107" t="s">
        <v>470</v>
      </c>
      <c r="Y14" s="107" t="s">
        <v>470</v>
      </c>
      <c r="Z14" s="107" t="s">
        <v>470</v>
      </c>
      <c r="AA14" s="107" t="s">
        <v>470</v>
      </c>
      <c r="AB14" s="107" t="s">
        <v>470</v>
      </c>
      <c r="AC14" s="107" t="s">
        <v>470</v>
      </c>
      <c r="AD14" s="107" t="s">
        <v>470</v>
      </c>
      <c r="AE14" s="107" t="s">
        <v>470</v>
      </c>
      <c r="AF14" s="107" t="s">
        <v>470</v>
      </c>
      <c r="AG14" s="107" t="s">
        <v>470</v>
      </c>
      <c r="AH14" s="107" t="s">
        <v>470</v>
      </c>
      <c r="AI14" s="61"/>
      <c r="AJ14" s="128">
        <v>10</v>
      </c>
      <c r="AK14" s="65"/>
      <c r="AL14" s="61"/>
      <c r="AM14" s="59"/>
    </row>
    <row r="15" spans="1:39" ht="112.5" customHeight="1">
      <c r="A15" s="105">
        <v>7</v>
      </c>
      <c r="B15" s="106" t="s">
        <v>766</v>
      </c>
      <c r="C15" s="106" t="s">
        <v>471</v>
      </c>
      <c r="D15" s="106" t="s">
        <v>773</v>
      </c>
      <c r="E15" s="19" t="s">
        <v>99</v>
      </c>
      <c r="F15" s="143" t="s">
        <v>774</v>
      </c>
      <c r="G15" s="107" t="s">
        <v>462</v>
      </c>
      <c r="H15" s="107" t="s">
        <v>462</v>
      </c>
      <c r="I15" s="107" t="s">
        <v>462</v>
      </c>
      <c r="J15" s="107" t="s">
        <v>462</v>
      </c>
      <c r="K15" s="107" t="s">
        <v>462</v>
      </c>
      <c r="L15" s="107" t="s">
        <v>462</v>
      </c>
      <c r="M15" s="107" t="s">
        <v>462</v>
      </c>
      <c r="N15" s="107" t="s">
        <v>462</v>
      </c>
      <c r="O15" s="107" t="s">
        <v>462</v>
      </c>
      <c r="P15" s="107" t="s">
        <v>462</v>
      </c>
      <c r="Q15" s="107" t="s">
        <v>462</v>
      </c>
      <c r="R15" s="107" t="s">
        <v>462</v>
      </c>
      <c r="S15" s="107" t="s">
        <v>462</v>
      </c>
      <c r="T15" s="107" t="s">
        <v>462</v>
      </c>
      <c r="U15" s="107" t="s">
        <v>462</v>
      </c>
      <c r="V15" s="107" t="s">
        <v>462</v>
      </c>
      <c r="W15" s="107" t="s">
        <v>462</v>
      </c>
      <c r="X15" s="107" t="s">
        <v>472</v>
      </c>
      <c r="Y15" s="107" t="s">
        <v>462</v>
      </c>
      <c r="Z15" s="107" t="s">
        <v>462</v>
      </c>
      <c r="AA15" s="107" t="s">
        <v>462</v>
      </c>
      <c r="AB15" s="107" t="s">
        <v>472</v>
      </c>
      <c r="AC15" s="107" t="s">
        <v>462</v>
      </c>
      <c r="AD15" s="107" t="s">
        <v>462</v>
      </c>
      <c r="AE15" s="107" t="s">
        <v>462</v>
      </c>
      <c r="AF15" s="107" t="s">
        <v>462</v>
      </c>
      <c r="AG15" s="107" t="s">
        <v>462</v>
      </c>
      <c r="AH15" s="107" t="s">
        <v>462</v>
      </c>
      <c r="AI15" s="61"/>
      <c r="AJ15" s="128">
        <v>11</v>
      </c>
      <c r="AK15" s="61"/>
      <c r="AL15" s="61"/>
      <c r="AM15" s="59"/>
    </row>
    <row r="16" spans="1:39" ht="116.25" customHeight="1">
      <c r="A16" s="105">
        <v>8</v>
      </c>
      <c r="B16" s="106" t="s">
        <v>765</v>
      </c>
      <c r="C16" s="106" t="s">
        <v>473</v>
      </c>
      <c r="D16" s="106"/>
      <c r="E16" s="19"/>
      <c r="F16" s="143" t="s">
        <v>775</v>
      </c>
      <c r="G16" s="107" t="s">
        <v>462</v>
      </c>
      <c r="H16" s="107" t="s">
        <v>474</v>
      </c>
      <c r="I16" s="107" t="s">
        <v>462</v>
      </c>
      <c r="J16" s="107" t="s">
        <v>462</v>
      </c>
      <c r="K16" s="107" t="s">
        <v>462</v>
      </c>
      <c r="L16" s="107" t="s">
        <v>474</v>
      </c>
      <c r="M16" s="107" t="s">
        <v>474</v>
      </c>
      <c r="N16" s="107" t="s">
        <v>474</v>
      </c>
      <c r="O16" s="107" t="s">
        <v>474</v>
      </c>
      <c r="P16" s="107" t="s">
        <v>474</v>
      </c>
      <c r="Q16" s="107" t="s">
        <v>462</v>
      </c>
      <c r="R16" s="107" t="s">
        <v>462</v>
      </c>
      <c r="S16" s="107" t="s">
        <v>474</v>
      </c>
      <c r="T16" s="107" t="s">
        <v>474</v>
      </c>
      <c r="U16" s="107" t="s">
        <v>474</v>
      </c>
      <c r="V16" s="107" t="s">
        <v>474</v>
      </c>
      <c r="W16" s="107" t="s">
        <v>474</v>
      </c>
      <c r="X16" s="107" t="s">
        <v>474</v>
      </c>
      <c r="Y16" s="107" t="s">
        <v>474</v>
      </c>
      <c r="Z16" s="107" t="s">
        <v>474</v>
      </c>
      <c r="AA16" s="107" t="s">
        <v>474</v>
      </c>
      <c r="AB16" s="107" t="s">
        <v>474</v>
      </c>
      <c r="AC16" s="107" t="s">
        <v>462</v>
      </c>
      <c r="AD16" s="107" t="s">
        <v>474</v>
      </c>
      <c r="AE16" s="107" t="s">
        <v>474</v>
      </c>
      <c r="AF16" s="107" t="s">
        <v>474</v>
      </c>
      <c r="AG16" s="107" t="s">
        <v>474</v>
      </c>
      <c r="AH16" s="107" t="s">
        <v>462</v>
      </c>
      <c r="AI16" s="61"/>
      <c r="AJ16" s="128">
        <v>12</v>
      </c>
      <c r="AK16" s="61"/>
      <c r="AL16" s="61"/>
      <c r="AM16" s="59"/>
    </row>
    <row r="17" spans="1:39" ht="124.5" customHeight="1">
      <c r="A17" s="105">
        <v>9</v>
      </c>
      <c r="B17" s="106" t="s">
        <v>765</v>
      </c>
      <c r="C17" s="106" t="s">
        <v>475</v>
      </c>
      <c r="D17" s="106"/>
      <c r="E17" s="19"/>
      <c r="F17" s="143" t="s">
        <v>777</v>
      </c>
      <c r="G17" s="107" t="s">
        <v>462</v>
      </c>
      <c r="H17" s="107" t="s">
        <v>462</v>
      </c>
      <c r="I17" s="107" t="s">
        <v>462</v>
      </c>
      <c r="J17" s="107" t="s">
        <v>462</v>
      </c>
      <c r="K17" s="107" t="s">
        <v>462</v>
      </c>
      <c r="L17" s="107" t="s">
        <v>462</v>
      </c>
      <c r="M17" s="107" t="s">
        <v>462</v>
      </c>
      <c r="N17" s="107" t="s">
        <v>462</v>
      </c>
      <c r="O17" s="107" t="s">
        <v>476</v>
      </c>
      <c r="P17" s="107" t="s">
        <v>477</v>
      </c>
      <c r="Q17" s="107" t="s">
        <v>462</v>
      </c>
      <c r="R17" s="107" t="s">
        <v>462</v>
      </c>
      <c r="S17" s="107" t="s">
        <v>462</v>
      </c>
      <c r="T17" s="107" t="s">
        <v>462</v>
      </c>
      <c r="U17" s="107" t="s">
        <v>462</v>
      </c>
      <c r="V17" s="107" t="s">
        <v>462</v>
      </c>
      <c r="W17" s="107" t="s">
        <v>462</v>
      </c>
      <c r="X17" s="107" t="s">
        <v>477</v>
      </c>
      <c r="Y17" s="107" t="s">
        <v>477</v>
      </c>
      <c r="Z17" s="107" t="s">
        <v>477</v>
      </c>
      <c r="AA17" s="107" t="s">
        <v>478</v>
      </c>
      <c r="AB17" s="107" t="s">
        <v>462</v>
      </c>
      <c r="AC17" s="107" t="s">
        <v>478</v>
      </c>
      <c r="AD17" s="107" t="s">
        <v>478</v>
      </c>
      <c r="AE17" s="107" t="s">
        <v>478</v>
      </c>
      <c r="AF17" s="107" t="s">
        <v>478</v>
      </c>
      <c r="AG17" s="107" t="s">
        <v>478</v>
      </c>
      <c r="AH17" s="107" t="s">
        <v>462</v>
      </c>
      <c r="AI17" s="61"/>
      <c r="AJ17" s="128">
        <v>14</v>
      </c>
      <c r="AK17" s="61"/>
      <c r="AL17" s="61"/>
      <c r="AM17" s="59"/>
    </row>
    <row r="18" spans="1:39" ht="196.5" customHeight="1">
      <c r="A18" s="105">
        <v>10</v>
      </c>
      <c r="B18" s="106" t="s">
        <v>766</v>
      </c>
      <c r="C18" s="106" t="s">
        <v>479</v>
      </c>
      <c r="D18" s="106" t="s">
        <v>776</v>
      </c>
      <c r="E18" s="19"/>
      <c r="F18" s="143" t="s">
        <v>779</v>
      </c>
      <c r="G18" s="107" t="s">
        <v>462</v>
      </c>
      <c r="H18" s="107" t="s">
        <v>462</v>
      </c>
      <c r="I18" s="107" t="s">
        <v>462</v>
      </c>
      <c r="J18" s="107" t="s">
        <v>462</v>
      </c>
      <c r="K18" s="107" t="s">
        <v>462</v>
      </c>
      <c r="L18" s="107" t="s">
        <v>462</v>
      </c>
      <c r="M18" s="107" t="s">
        <v>462</v>
      </c>
      <c r="N18" s="107" t="s">
        <v>462</v>
      </c>
      <c r="O18" s="107" t="s">
        <v>462</v>
      </c>
      <c r="P18" s="107" t="s">
        <v>462</v>
      </c>
      <c r="Q18" s="107" t="s">
        <v>462</v>
      </c>
      <c r="R18" s="107" t="s">
        <v>462</v>
      </c>
      <c r="S18" s="107" t="s">
        <v>462</v>
      </c>
      <c r="T18" s="107" t="s">
        <v>462</v>
      </c>
      <c r="U18" s="107" t="s">
        <v>462</v>
      </c>
      <c r="V18" s="107" t="s">
        <v>462</v>
      </c>
      <c r="W18" s="107" t="s">
        <v>462</v>
      </c>
      <c r="X18" s="107" t="s">
        <v>462</v>
      </c>
      <c r="Y18" s="107" t="s">
        <v>462</v>
      </c>
      <c r="Z18" s="107" t="s">
        <v>462</v>
      </c>
      <c r="AA18" s="107" t="s">
        <v>480</v>
      </c>
      <c r="AB18" s="107" t="s">
        <v>462</v>
      </c>
      <c r="AC18" s="107" t="s">
        <v>462</v>
      </c>
      <c r="AD18" s="107" t="s">
        <v>480</v>
      </c>
      <c r="AE18" s="107" t="s">
        <v>462</v>
      </c>
      <c r="AF18" s="107" t="s">
        <v>462</v>
      </c>
      <c r="AG18" s="107" t="s">
        <v>462</v>
      </c>
      <c r="AH18" s="107" t="s">
        <v>462</v>
      </c>
      <c r="AI18" s="61"/>
      <c r="AJ18" s="128">
        <v>15</v>
      </c>
      <c r="AK18" s="61"/>
      <c r="AL18" s="61"/>
      <c r="AM18" s="59"/>
    </row>
    <row r="19" spans="1:39" ht="177" customHeight="1">
      <c r="A19" s="105">
        <v>11</v>
      </c>
      <c r="B19" s="106" t="s">
        <v>766</v>
      </c>
      <c r="C19" s="106" t="s">
        <v>481</v>
      </c>
      <c r="D19" s="106" t="s">
        <v>781</v>
      </c>
      <c r="E19" s="19"/>
      <c r="F19" s="143" t="s">
        <v>778</v>
      </c>
      <c r="G19" s="107" t="s">
        <v>462</v>
      </c>
      <c r="H19" s="107" t="s">
        <v>462</v>
      </c>
      <c r="I19" s="107" t="s">
        <v>462</v>
      </c>
      <c r="J19" s="107" t="s">
        <v>462</v>
      </c>
      <c r="K19" s="107" t="s">
        <v>462</v>
      </c>
      <c r="L19" s="107" t="s">
        <v>462</v>
      </c>
      <c r="M19" s="107" t="s">
        <v>462</v>
      </c>
      <c r="N19" s="107" t="s">
        <v>462</v>
      </c>
      <c r="O19" s="107" t="s">
        <v>462</v>
      </c>
      <c r="P19" s="107" t="s">
        <v>462</v>
      </c>
      <c r="Q19" s="107" t="s">
        <v>462</v>
      </c>
      <c r="R19" s="107" t="s">
        <v>462</v>
      </c>
      <c r="S19" s="107" t="s">
        <v>462</v>
      </c>
      <c r="T19" s="107" t="s">
        <v>462</v>
      </c>
      <c r="U19" s="107" t="s">
        <v>462</v>
      </c>
      <c r="V19" s="107" t="s">
        <v>462</v>
      </c>
      <c r="W19" s="107" t="s">
        <v>462</v>
      </c>
      <c r="X19" s="107" t="s">
        <v>462</v>
      </c>
      <c r="Y19" s="107" t="s">
        <v>462</v>
      </c>
      <c r="Z19" s="107" t="s">
        <v>462</v>
      </c>
      <c r="AA19" s="107" t="s">
        <v>462</v>
      </c>
      <c r="AB19" s="107" t="s">
        <v>462</v>
      </c>
      <c r="AC19" s="107" t="s">
        <v>462</v>
      </c>
      <c r="AD19" s="107" t="s">
        <v>462</v>
      </c>
      <c r="AE19" s="107" t="s">
        <v>482</v>
      </c>
      <c r="AF19" s="107" t="s">
        <v>462</v>
      </c>
      <c r="AG19" s="107" t="s">
        <v>462</v>
      </c>
      <c r="AH19" s="107" t="s">
        <v>462</v>
      </c>
      <c r="AI19" s="61"/>
      <c r="AJ19" s="128">
        <v>16</v>
      </c>
      <c r="AK19" s="61"/>
      <c r="AL19" s="61"/>
      <c r="AM19" s="59"/>
    </row>
    <row r="20" spans="1:39" ht="126" customHeight="1">
      <c r="A20" s="105">
        <v>12</v>
      </c>
      <c r="B20" s="106" t="s">
        <v>766</v>
      </c>
      <c r="C20" s="106" t="s">
        <v>483</v>
      </c>
      <c r="D20" s="106"/>
      <c r="E20" s="19"/>
      <c r="F20" s="143" t="s">
        <v>780</v>
      </c>
      <c r="G20" s="107" t="s">
        <v>462</v>
      </c>
      <c r="H20" s="107" t="s">
        <v>462</v>
      </c>
      <c r="I20" s="107" t="s">
        <v>462</v>
      </c>
      <c r="J20" s="107" t="s">
        <v>462</v>
      </c>
      <c r="K20" s="107" t="s">
        <v>462</v>
      </c>
      <c r="L20" s="107" t="s">
        <v>462</v>
      </c>
      <c r="M20" s="107" t="s">
        <v>462</v>
      </c>
      <c r="N20" s="107" t="s">
        <v>462</v>
      </c>
      <c r="O20" s="107" t="s">
        <v>484</v>
      </c>
      <c r="P20" s="107" t="s">
        <v>462</v>
      </c>
      <c r="Q20" s="107" t="s">
        <v>462</v>
      </c>
      <c r="R20" s="107" t="s">
        <v>462</v>
      </c>
      <c r="S20" s="107" t="s">
        <v>462</v>
      </c>
      <c r="T20" s="107" t="s">
        <v>462</v>
      </c>
      <c r="U20" s="107" t="s">
        <v>462</v>
      </c>
      <c r="V20" s="107" t="s">
        <v>462</v>
      </c>
      <c r="W20" s="107" t="s">
        <v>462</v>
      </c>
      <c r="X20" s="107" t="s">
        <v>462</v>
      </c>
      <c r="Y20" s="107" t="s">
        <v>462</v>
      </c>
      <c r="Z20" s="107" t="s">
        <v>462</v>
      </c>
      <c r="AA20" s="107" t="s">
        <v>462</v>
      </c>
      <c r="AB20" s="107" t="s">
        <v>462</v>
      </c>
      <c r="AC20" s="107" t="s">
        <v>462</v>
      </c>
      <c r="AD20" s="107" t="s">
        <v>462</v>
      </c>
      <c r="AE20" s="107" t="s">
        <v>462</v>
      </c>
      <c r="AF20" s="107" t="s">
        <v>485</v>
      </c>
      <c r="AG20" s="107" t="s">
        <v>485</v>
      </c>
      <c r="AH20" s="107" t="s">
        <v>462</v>
      </c>
      <c r="AI20" s="61"/>
      <c r="AJ20" s="128">
        <v>17</v>
      </c>
      <c r="AK20" s="61"/>
      <c r="AL20" s="61"/>
      <c r="AM20" s="59"/>
    </row>
    <row r="21" spans="1:39" ht="156" customHeight="1">
      <c r="A21" s="105">
        <v>13</v>
      </c>
      <c r="B21" s="106" t="s">
        <v>766</v>
      </c>
      <c r="C21" s="106" t="s">
        <v>486</v>
      </c>
      <c r="D21" s="106" t="s">
        <v>804</v>
      </c>
      <c r="E21" s="19"/>
      <c r="F21" s="143" t="s">
        <v>876</v>
      </c>
      <c r="G21" s="107" t="s">
        <v>462</v>
      </c>
      <c r="H21" s="107" t="s">
        <v>462</v>
      </c>
      <c r="I21" s="107" t="s">
        <v>462</v>
      </c>
      <c r="J21" s="107" t="s">
        <v>462</v>
      </c>
      <c r="K21" s="107" t="s">
        <v>462</v>
      </c>
      <c r="L21" s="107" t="s">
        <v>462</v>
      </c>
      <c r="M21" s="107" t="s">
        <v>462</v>
      </c>
      <c r="N21" s="107" t="s">
        <v>462</v>
      </c>
      <c r="O21" s="107" t="s">
        <v>462</v>
      </c>
      <c r="P21" s="107" t="s">
        <v>487</v>
      </c>
      <c r="Q21" s="107" t="s">
        <v>462</v>
      </c>
      <c r="R21" s="107" t="s">
        <v>462</v>
      </c>
      <c r="S21" s="107" t="s">
        <v>462</v>
      </c>
      <c r="T21" s="107" t="s">
        <v>462</v>
      </c>
      <c r="U21" s="107" t="s">
        <v>462</v>
      </c>
      <c r="V21" s="107" t="s">
        <v>462</v>
      </c>
      <c r="W21" s="107" t="s">
        <v>462</v>
      </c>
      <c r="X21" s="107" t="s">
        <v>462</v>
      </c>
      <c r="Y21" s="107" t="s">
        <v>462</v>
      </c>
      <c r="Z21" s="107" t="s">
        <v>488</v>
      </c>
      <c r="AA21" s="107" t="s">
        <v>462</v>
      </c>
      <c r="AB21" s="107" t="s">
        <v>462</v>
      </c>
      <c r="AC21" s="107" t="s">
        <v>462</v>
      </c>
      <c r="AD21" s="107" t="s">
        <v>462</v>
      </c>
      <c r="AE21" s="107" t="s">
        <v>462</v>
      </c>
      <c r="AF21" s="107" t="s">
        <v>462</v>
      </c>
      <c r="AG21" s="107" t="s">
        <v>462</v>
      </c>
      <c r="AH21" s="107" t="s">
        <v>462</v>
      </c>
      <c r="AI21" s="61"/>
      <c r="AJ21" s="128">
        <v>18</v>
      </c>
      <c r="AK21" s="61"/>
      <c r="AL21" s="61"/>
      <c r="AM21" s="59"/>
    </row>
    <row r="22" spans="1:39" ht="126" customHeight="1">
      <c r="A22" s="105">
        <v>14</v>
      </c>
      <c r="B22" s="106" t="s">
        <v>766</v>
      </c>
      <c r="C22" s="106" t="s">
        <v>489</v>
      </c>
      <c r="D22" s="106" t="s">
        <v>783</v>
      </c>
      <c r="E22" s="19"/>
      <c r="F22" s="143" t="s">
        <v>782</v>
      </c>
      <c r="G22" s="107" t="s">
        <v>462</v>
      </c>
      <c r="H22" s="107" t="s">
        <v>462</v>
      </c>
      <c r="I22" s="107" t="s">
        <v>462</v>
      </c>
      <c r="J22" s="107" t="s">
        <v>462</v>
      </c>
      <c r="K22" s="107" t="s">
        <v>462</v>
      </c>
      <c r="L22" s="107" t="s">
        <v>462</v>
      </c>
      <c r="M22" s="107" t="s">
        <v>462</v>
      </c>
      <c r="N22" s="107" t="s">
        <v>462</v>
      </c>
      <c r="O22" s="107" t="s">
        <v>462</v>
      </c>
      <c r="P22" s="107" t="s">
        <v>462</v>
      </c>
      <c r="Q22" s="107" t="s">
        <v>462</v>
      </c>
      <c r="R22" s="107" t="s">
        <v>462</v>
      </c>
      <c r="S22" s="107" t="s">
        <v>462</v>
      </c>
      <c r="T22" s="107" t="s">
        <v>462</v>
      </c>
      <c r="U22" s="107" t="s">
        <v>462</v>
      </c>
      <c r="V22" s="107" t="s">
        <v>462</v>
      </c>
      <c r="W22" s="107" t="s">
        <v>462</v>
      </c>
      <c r="X22" s="107" t="s">
        <v>462</v>
      </c>
      <c r="Y22" s="107" t="s">
        <v>490</v>
      </c>
      <c r="Z22" s="107" t="s">
        <v>462</v>
      </c>
      <c r="AA22" s="107" t="s">
        <v>462</v>
      </c>
      <c r="AB22" s="107" t="s">
        <v>462</v>
      </c>
      <c r="AC22" s="107" t="s">
        <v>462</v>
      </c>
      <c r="AD22" s="107" t="s">
        <v>462</v>
      </c>
      <c r="AE22" s="107" t="s">
        <v>462</v>
      </c>
      <c r="AF22" s="107" t="s">
        <v>462</v>
      </c>
      <c r="AG22" s="107" t="s">
        <v>462</v>
      </c>
      <c r="AH22" s="107" t="s">
        <v>462</v>
      </c>
      <c r="AI22" s="61"/>
      <c r="AJ22" s="128">
        <v>19</v>
      </c>
      <c r="AK22" s="61"/>
      <c r="AL22" s="61"/>
      <c r="AM22" s="59"/>
    </row>
    <row r="23" spans="1:39" ht="126" customHeight="1">
      <c r="A23" s="105">
        <v>15</v>
      </c>
      <c r="B23" s="106" t="s">
        <v>766</v>
      </c>
      <c r="C23" s="106" t="s">
        <v>491</v>
      </c>
      <c r="D23" s="106"/>
      <c r="E23" s="19"/>
      <c r="F23" s="143" t="s">
        <v>784</v>
      </c>
      <c r="G23" s="107" t="s">
        <v>492</v>
      </c>
      <c r="H23" s="107" t="s">
        <v>462</v>
      </c>
      <c r="I23" s="107" t="s">
        <v>462</v>
      </c>
      <c r="J23" s="107" t="s">
        <v>462</v>
      </c>
      <c r="K23" s="107" t="s">
        <v>462</v>
      </c>
      <c r="L23" s="107" t="s">
        <v>462</v>
      </c>
      <c r="M23" s="107" t="s">
        <v>462</v>
      </c>
      <c r="N23" s="107" t="s">
        <v>462</v>
      </c>
      <c r="O23" s="107" t="s">
        <v>462</v>
      </c>
      <c r="P23" s="107" t="s">
        <v>462</v>
      </c>
      <c r="Q23" s="107" t="s">
        <v>462</v>
      </c>
      <c r="R23" s="107" t="s">
        <v>462</v>
      </c>
      <c r="S23" s="107" t="s">
        <v>462</v>
      </c>
      <c r="T23" s="107" t="s">
        <v>462</v>
      </c>
      <c r="U23" s="107" t="s">
        <v>462</v>
      </c>
      <c r="V23" s="107" t="s">
        <v>462</v>
      </c>
      <c r="W23" s="107" t="s">
        <v>462</v>
      </c>
      <c r="X23" s="107" t="s">
        <v>462</v>
      </c>
      <c r="Y23" s="107" t="s">
        <v>462</v>
      </c>
      <c r="Z23" s="107" t="s">
        <v>462</v>
      </c>
      <c r="AA23" s="107" t="s">
        <v>462</v>
      </c>
      <c r="AB23" s="107" t="s">
        <v>462</v>
      </c>
      <c r="AC23" s="107" t="s">
        <v>462</v>
      </c>
      <c r="AD23" s="107" t="s">
        <v>462</v>
      </c>
      <c r="AE23" s="107" t="s">
        <v>462</v>
      </c>
      <c r="AF23" s="107" t="s">
        <v>462</v>
      </c>
      <c r="AG23" s="107" t="s">
        <v>462</v>
      </c>
      <c r="AH23" s="107" t="s">
        <v>462</v>
      </c>
      <c r="AI23" s="61"/>
      <c r="AJ23" s="128">
        <v>20</v>
      </c>
      <c r="AK23" s="61"/>
      <c r="AL23" s="61"/>
      <c r="AM23" s="59"/>
    </row>
    <row r="24" spans="1:39" ht="77.25" customHeight="1">
      <c r="A24" s="105">
        <v>16</v>
      </c>
      <c r="B24" s="106" t="s">
        <v>765</v>
      </c>
      <c r="C24" s="106" t="s">
        <v>493</v>
      </c>
      <c r="D24" s="106"/>
      <c r="E24" s="19"/>
      <c r="F24" s="143" t="s">
        <v>494</v>
      </c>
      <c r="G24" s="107" t="s">
        <v>462</v>
      </c>
      <c r="H24" s="107" t="s">
        <v>462</v>
      </c>
      <c r="I24" s="107" t="s">
        <v>462</v>
      </c>
      <c r="J24" s="107" t="s">
        <v>462</v>
      </c>
      <c r="K24" s="107" t="s">
        <v>462</v>
      </c>
      <c r="L24" s="107" t="s">
        <v>462</v>
      </c>
      <c r="M24" s="107" t="s">
        <v>462</v>
      </c>
      <c r="N24" s="107" t="s">
        <v>462</v>
      </c>
      <c r="O24" s="107" t="s">
        <v>462</v>
      </c>
      <c r="P24" s="107" t="s">
        <v>462</v>
      </c>
      <c r="Q24" s="107" t="s">
        <v>462</v>
      </c>
      <c r="R24" s="107" t="s">
        <v>462</v>
      </c>
      <c r="S24" s="107" t="s">
        <v>462</v>
      </c>
      <c r="T24" s="107" t="s">
        <v>462</v>
      </c>
      <c r="U24" s="107" t="s">
        <v>462</v>
      </c>
      <c r="V24" s="107" t="s">
        <v>462</v>
      </c>
      <c r="W24" s="107" t="s">
        <v>462</v>
      </c>
      <c r="X24" s="107" t="s">
        <v>495</v>
      </c>
      <c r="Y24" s="107" t="s">
        <v>462</v>
      </c>
      <c r="Z24" s="107" t="s">
        <v>462</v>
      </c>
      <c r="AA24" s="107" t="s">
        <v>462</v>
      </c>
      <c r="AB24" s="107" t="s">
        <v>495</v>
      </c>
      <c r="AC24" s="107" t="s">
        <v>462</v>
      </c>
      <c r="AD24" s="107" t="s">
        <v>462</v>
      </c>
      <c r="AE24" s="107" t="s">
        <v>462</v>
      </c>
      <c r="AF24" s="107" t="s">
        <v>462</v>
      </c>
      <c r="AG24" s="107" t="s">
        <v>462</v>
      </c>
      <c r="AH24" s="107" t="s">
        <v>462</v>
      </c>
      <c r="AI24" s="61"/>
      <c r="AJ24" s="128">
        <v>21</v>
      </c>
      <c r="AK24" s="61"/>
      <c r="AL24" s="61"/>
      <c r="AM24" s="59"/>
    </row>
    <row r="25" spans="1:39" ht="192" customHeight="1">
      <c r="A25" s="105">
        <v>17</v>
      </c>
      <c r="B25" s="106" t="s">
        <v>765</v>
      </c>
      <c r="C25" s="106" t="s">
        <v>496</v>
      </c>
      <c r="D25" s="106"/>
      <c r="E25" s="19"/>
      <c r="F25" s="143" t="s">
        <v>785</v>
      </c>
      <c r="G25" s="107" t="s">
        <v>462</v>
      </c>
      <c r="H25" s="107" t="s">
        <v>462</v>
      </c>
      <c r="I25" s="107" t="s">
        <v>462</v>
      </c>
      <c r="J25" s="107" t="s">
        <v>462</v>
      </c>
      <c r="K25" s="107" t="s">
        <v>497</v>
      </c>
      <c r="L25" s="107" t="s">
        <v>462</v>
      </c>
      <c r="M25" s="107" t="s">
        <v>462</v>
      </c>
      <c r="N25" s="107" t="s">
        <v>462</v>
      </c>
      <c r="O25" s="107" t="s">
        <v>462</v>
      </c>
      <c r="P25" s="107" t="s">
        <v>462</v>
      </c>
      <c r="Q25" s="107" t="s">
        <v>462</v>
      </c>
      <c r="R25" s="107" t="s">
        <v>462</v>
      </c>
      <c r="S25" s="107" t="s">
        <v>462</v>
      </c>
      <c r="T25" s="107" t="s">
        <v>462</v>
      </c>
      <c r="U25" s="107" t="s">
        <v>462</v>
      </c>
      <c r="V25" s="107" t="s">
        <v>462</v>
      </c>
      <c r="W25" s="107" t="s">
        <v>462</v>
      </c>
      <c r="X25" s="107" t="s">
        <v>462</v>
      </c>
      <c r="Y25" s="107" t="s">
        <v>462</v>
      </c>
      <c r="Z25" s="107" t="s">
        <v>462</v>
      </c>
      <c r="AA25" s="107" t="s">
        <v>462</v>
      </c>
      <c r="AB25" s="107" t="s">
        <v>462</v>
      </c>
      <c r="AC25" s="107" t="s">
        <v>462</v>
      </c>
      <c r="AD25" s="107" t="s">
        <v>462</v>
      </c>
      <c r="AE25" s="107" t="s">
        <v>462</v>
      </c>
      <c r="AF25" s="107" t="s">
        <v>462</v>
      </c>
      <c r="AG25" s="107" t="s">
        <v>462</v>
      </c>
      <c r="AH25" s="107" t="s">
        <v>462</v>
      </c>
      <c r="AI25" s="65"/>
      <c r="AJ25" s="128">
        <v>23</v>
      </c>
      <c r="AK25" s="61"/>
      <c r="AL25" s="61"/>
      <c r="AM25" s="59"/>
    </row>
    <row r="26" spans="1:39" ht="145.5" customHeight="1">
      <c r="A26" s="105">
        <v>18</v>
      </c>
      <c r="B26" s="106" t="s">
        <v>765</v>
      </c>
      <c r="C26" s="106" t="s">
        <v>58</v>
      </c>
      <c r="D26" s="106"/>
      <c r="E26" s="19"/>
      <c r="F26" s="143" t="s">
        <v>786</v>
      </c>
      <c r="G26" s="107" t="s">
        <v>462</v>
      </c>
      <c r="H26" s="107" t="s">
        <v>462</v>
      </c>
      <c r="I26" s="107" t="s">
        <v>462</v>
      </c>
      <c r="J26" s="107" t="s">
        <v>462</v>
      </c>
      <c r="K26" s="107" t="s">
        <v>498</v>
      </c>
      <c r="L26" s="107" t="s">
        <v>462</v>
      </c>
      <c r="M26" s="107" t="s">
        <v>462</v>
      </c>
      <c r="N26" s="107" t="s">
        <v>462</v>
      </c>
      <c r="O26" s="107" t="s">
        <v>462</v>
      </c>
      <c r="P26" s="107" t="s">
        <v>462</v>
      </c>
      <c r="Q26" s="107" t="s">
        <v>462</v>
      </c>
      <c r="R26" s="107" t="s">
        <v>462</v>
      </c>
      <c r="S26" s="107" t="s">
        <v>462</v>
      </c>
      <c r="T26" s="107" t="s">
        <v>462</v>
      </c>
      <c r="U26" s="107" t="s">
        <v>462</v>
      </c>
      <c r="V26" s="107" t="s">
        <v>462</v>
      </c>
      <c r="W26" s="107" t="s">
        <v>462</v>
      </c>
      <c r="X26" s="107" t="s">
        <v>462</v>
      </c>
      <c r="Y26" s="107" t="s">
        <v>462</v>
      </c>
      <c r="Z26" s="107" t="s">
        <v>462</v>
      </c>
      <c r="AA26" s="107" t="s">
        <v>462</v>
      </c>
      <c r="AB26" s="107" t="s">
        <v>462</v>
      </c>
      <c r="AC26" s="107" t="s">
        <v>462</v>
      </c>
      <c r="AD26" s="107" t="s">
        <v>462</v>
      </c>
      <c r="AE26" s="107" t="s">
        <v>462</v>
      </c>
      <c r="AF26" s="107" t="s">
        <v>462</v>
      </c>
      <c r="AG26" s="107" t="s">
        <v>462</v>
      </c>
      <c r="AH26" s="107" t="s">
        <v>462</v>
      </c>
      <c r="AI26" s="65"/>
      <c r="AJ26" s="128">
        <v>24</v>
      </c>
      <c r="AK26" s="61"/>
      <c r="AL26" s="61"/>
      <c r="AM26" s="59"/>
    </row>
    <row r="27" spans="1:39" ht="105" customHeight="1">
      <c r="A27" s="105">
        <v>19</v>
      </c>
      <c r="B27" s="106" t="s">
        <v>766</v>
      </c>
      <c r="C27" s="106" t="s">
        <v>499</v>
      </c>
      <c r="D27" s="106"/>
      <c r="E27" s="19" t="s">
        <v>787</v>
      </c>
      <c r="F27" s="143" t="s">
        <v>788</v>
      </c>
      <c r="G27" s="107" t="s">
        <v>462</v>
      </c>
      <c r="H27" s="107" t="s">
        <v>462</v>
      </c>
      <c r="I27" s="107" t="s">
        <v>462</v>
      </c>
      <c r="J27" s="107" t="s">
        <v>462</v>
      </c>
      <c r="K27" s="107" t="s">
        <v>500</v>
      </c>
      <c r="L27" s="107" t="s">
        <v>462</v>
      </c>
      <c r="M27" s="107" t="s">
        <v>462</v>
      </c>
      <c r="N27" s="107" t="s">
        <v>462</v>
      </c>
      <c r="O27" s="107" t="s">
        <v>462</v>
      </c>
      <c r="P27" s="107" t="s">
        <v>462</v>
      </c>
      <c r="Q27" s="107" t="s">
        <v>462</v>
      </c>
      <c r="R27" s="107" t="s">
        <v>462</v>
      </c>
      <c r="S27" s="107" t="s">
        <v>462</v>
      </c>
      <c r="T27" s="107" t="s">
        <v>462</v>
      </c>
      <c r="U27" s="107" t="s">
        <v>462</v>
      </c>
      <c r="V27" s="107" t="s">
        <v>462</v>
      </c>
      <c r="W27" s="107" t="s">
        <v>462</v>
      </c>
      <c r="X27" s="107" t="s">
        <v>462</v>
      </c>
      <c r="Y27" s="107" t="s">
        <v>462</v>
      </c>
      <c r="Z27" s="107" t="s">
        <v>462</v>
      </c>
      <c r="AA27" s="107" t="s">
        <v>462</v>
      </c>
      <c r="AB27" s="107" t="s">
        <v>462</v>
      </c>
      <c r="AC27" s="107" t="s">
        <v>462</v>
      </c>
      <c r="AD27" s="107" t="s">
        <v>462</v>
      </c>
      <c r="AE27" s="107" t="s">
        <v>462</v>
      </c>
      <c r="AF27" s="107" t="s">
        <v>462</v>
      </c>
      <c r="AG27" s="107" t="s">
        <v>462</v>
      </c>
      <c r="AH27" s="107" t="s">
        <v>462</v>
      </c>
      <c r="AI27" s="65"/>
      <c r="AJ27" s="128">
        <v>25</v>
      </c>
      <c r="AK27" s="61"/>
      <c r="AL27" s="61"/>
      <c r="AM27" s="59"/>
    </row>
    <row r="28" spans="1:39" ht="91.5" customHeight="1">
      <c r="A28" s="105">
        <v>20</v>
      </c>
      <c r="B28" s="106" t="s">
        <v>765</v>
      </c>
      <c r="C28" s="106" t="s">
        <v>501</v>
      </c>
      <c r="D28" s="119"/>
      <c r="E28" s="19"/>
      <c r="F28" s="143" t="s">
        <v>789</v>
      </c>
      <c r="G28" s="107" t="s">
        <v>462</v>
      </c>
      <c r="H28" s="107" t="s">
        <v>462</v>
      </c>
      <c r="I28" s="107" t="s">
        <v>462</v>
      </c>
      <c r="J28" s="107" t="s">
        <v>462</v>
      </c>
      <c r="K28" s="107" t="s">
        <v>502</v>
      </c>
      <c r="L28" s="107" t="s">
        <v>462</v>
      </c>
      <c r="M28" s="107" t="s">
        <v>462</v>
      </c>
      <c r="N28" s="107" t="s">
        <v>462</v>
      </c>
      <c r="O28" s="107" t="s">
        <v>462</v>
      </c>
      <c r="P28" s="107" t="s">
        <v>462</v>
      </c>
      <c r="Q28" s="107" t="s">
        <v>462</v>
      </c>
      <c r="R28" s="107" t="s">
        <v>462</v>
      </c>
      <c r="S28" s="107" t="s">
        <v>462</v>
      </c>
      <c r="T28" s="107" t="s">
        <v>462</v>
      </c>
      <c r="U28" s="107" t="s">
        <v>462</v>
      </c>
      <c r="V28" s="107" t="s">
        <v>462</v>
      </c>
      <c r="W28" s="107" t="s">
        <v>462</v>
      </c>
      <c r="X28" s="107" t="s">
        <v>462</v>
      </c>
      <c r="Y28" s="107" t="s">
        <v>462</v>
      </c>
      <c r="Z28" s="107" t="s">
        <v>462</v>
      </c>
      <c r="AA28" s="107" t="s">
        <v>462</v>
      </c>
      <c r="AB28" s="107" t="s">
        <v>462</v>
      </c>
      <c r="AC28" s="107" t="s">
        <v>462</v>
      </c>
      <c r="AD28" s="107" t="s">
        <v>462</v>
      </c>
      <c r="AE28" s="107" t="s">
        <v>462</v>
      </c>
      <c r="AF28" s="107" t="s">
        <v>462</v>
      </c>
      <c r="AG28" s="107" t="s">
        <v>462</v>
      </c>
      <c r="AH28" s="107" t="s">
        <v>462</v>
      </c>
      <c r="AI28" s="61"/>
      <c r="AJ28" s="128">
        <v>26</v>
      </c>
      <c r="AK28" s="65"/>
      <c r="AL28" s="61"/>
      <c r="AM28" s="59"/>
    </row>
    <row r="29" spans="1:39" ht="197.25" customHeight="1">
      <c r="A29" s="105">
        <v>21</v>
      </c>
      <c r="B29" s="106" t="s">
        <v>766</v>
      </c>
      <c r="C29" s="106" t="s">
        <v>503</v>
      </c>
      <c r="D29" s="119" t="s">
        <v>790</v>
      </c>
      <c r="E29" s="19" t="s">
        <v>787</v>
      </c>
      <c r="F29" s="143" t="s">
        <v>791</v>
      </c>
      <c r="G29" s="107" t="s">
        <v>462</v>
      </c>
      <c r="H29" s="107" t="s">
        <v>462</v>
      </c>
      <c r="I29" s="107" t="s">
        <v>462</v>
      </c>
      <c r="J29" s="107" t="s">
        <v>462</v>
      </c>
      <c r="K29" s="107" t="s">
        <v>462</v>
      </c>
      <c r="L29" s="107" t="s">
        <v>462</v>
      </c>
      <c r="M29" s="107" t="s">
        <v>462</v>
      </c>
      <c r="N29" s="107" t="s">
        <v>462</v>
      </c>
      <c r="O29" s="107" t="s">
        <v>504</v>
      </c>
      <c r="P29" s="107" t="s">
        <v>462</v>
      </c>
      <c r="Q29" s="107" t="s">
        <v>462</v>
      </c>
      <c r="R29" s="107" t="s">
        <v>462</v>
      </c>
      <c r="S29" s="107" t="s">
        <v>462</v>
      </c>
      <c r="T29" s="107" t="s">
        <v>462</v>
      </c>
      <c r="U29" s="107" t="s">
        <v>462</v>
      </c>
      <c r="V29" s="107" t="s">
        <v>462</v>
      </c>
      <c r="W29" s="107" t="s">
        <v>462</v>
      </c>
      <c r="X29" s="107" t="s">
        <v>462</v>
      </c>
      <c r="Y29" s="107" t="s">
        <v>462</v>
      </c>
      <c r="Z29" s="107" t="s">
        <v>462</v>
      </c>
      <c r="AA29" s="107" t="s">
        <v>462</v>
      </c>
      <c r="AB29" s="107" t="s">
        <v>462</v>
      </c>
      <c r="AC29" s="107" t="s">
        <v>462</v>
      </c>
      <c r="AD29" s="107" t="s">
        <v>462</v>
      </c>
      <c r="AE29" s="107" t="s">
        <v>462</v>
      </c>
      <c r="AF29" s="107" t="s">
        <v>462</v>
      </c>
      <c r="AG29" s="107" t="s">
        <v>462</v>
      </c>
      <c r="AH29" s="107" t="s">
        <v>462</v>
      </c>
      <c r="AI29" s="61"/>
      <c r="AJ29" s="128">
        <v>27</v>
      </c>
      <c r="AK29" s="65"/>
      <c r="AL29" s="61"/>
      <c r="AM29" s="59"/>
    </row>
    <row r="30" spans="1:39" ht="104.25" customHeight="1">
      <c r="A30" s="105">
        <v>22</v>
      </c>
      <c r="B30" s="106" t="s">
        <v>766</v>
      </c>
      <c r="C30" s="106" t="s">
        <v>505</v>
      </c>
      <c r="D30" s="106" t="s">
        <v>792</v>
      </c>
      <c r="E30" s="19"/>
      <c r="F30" s="143" t="s">
        <v>793</v>
      </c>
      <c r="G30" s="107" t="s">
        <v>462</v>
      </c>
      <c r="H30" s="107" t="s">
        <v>462</v>
      </c>
      <c r="I30" s="107" t="s">
        <v>462</v>
      </c>
      <c r="J30" s="107" t="s">
        <v>462</v>
      </c>
      <c r="K30" s="107" t="s">
        <v>462</v>
      </c>
      <c r="L30" s="107" t="s">
        <v>462</v>
      </c>
      <c r="M30" s="107" t="s">
        <v>462</v>
      </c>
      <c r="N30" s="107" t="s">
        <v>462</v>
      </c>
      <c r="O30" s="107" t="s">
        <v>462</v>
      </c>
      <c r="P30" s="107" t="s">
        <v>462</v>
      </c>
      <c r="Q30" s="107" t="s">
        <v>462</v>
      </c>
      <c r="R30" s="107" t="s">
        <v>462</v>
      </c>
      <c r="S30" s="107" t="s">
        <v>462</v>
      </c>
      <c r="T30" s="107" t="s">
        <v>462</v>
      </c>
      <c r="U30" s="107" t="s">
        <v>462</v>
      </c>
      <c r="V30" s="107" t="s">
        <v>462</v>
      </c>
      <c r="W30" s="107" t="s">
        <v>462</v>
      </c>
      <c r="X30" s="107" t="s">
        <v>462</v>
      </c>
      <c r="Y30" s="107" t="s">
        <v>794</v>
      </c>
      <c r="Z30" s="107" t="s">
        <v>462</v>
      </c>
      <c r="AA30" s="107" t="s">
        <v>462</v>
      </c>
      <c r="AB30" s="107" t="s">
        <v>462</v>
      </c>
      <c r="AC30" s="107" t="s">
        <v>462</v>
      </c>
      <c r="AD30" s="107" t="s">
        <v>462</v>
      </c>
      <c r="AE30" s="107" t="s">
        <v>462</v>
      </c>
      <c r="AF30" s="107" t="s">
        <v>462</v>
      </c>
      <c r="AG30" s="107" t="s">
        <v>462</v>
      </c>
      <c r="AH30" s="107" t="s">
        <v>462</v>
      </c>
      <c r="AI30" s="61"/>
      <c r="AJ30" s="128">
        <v>28</v>
      </c>
      <c r="AK30" s="65"/>
      <c r="AL30" s="61"/>
      <c r="AM30" s="59"/>
    </row>
    <row r="31" spans="1:39" ht="100.5" customHeight="1">
      <c r="A31" s="105">
        <v>23</v>
      </c>
      <c r="B31" s="106" t="s">
        <v>766</v>
      </c>
      <c r="C31" s="106" t="s">
        <v>64</v>
      </c>
      <c r="D31" s="106" t="s">
        <v>796</v>
      </c>
      <c r="E31" s="19" t="s">
        <v>787</v>
      </c>
      <c r="F31" s="143" t="s">
        <v>795</v>
      </c>
      <c r="G31" s="107" t="s">
        <v>462</v>
      </c>
      <c r="H31" s="107" t="s">
        <v>462</v>
      </c>
      <c r="I31" s="107" t="s">
        <v>462</v>
      </c>
      <c r="J31" s="107" t="s">
        <v>462</v>
      </c>
      <c r="K31" s="107" t="s">
        <v>462</v>
      </c>
      <c r="L31" s="107" t="s">
        <v>462</v>
      </c>
      <c r="M31" s="107" t="s">
        <v>462</v>
      </c>
      <c r="N31" s="107" t="s">
        <v>462</v>
      </c>
      <c r="O31" s="107" t="s">
        <v>462</v>
      </c>
      <c r="P31" s="107" t="s">
        <v>462</v>
      </c>
      <c r="Q31" s="107" t="s">
        <v>462</v>
      </c>
      <c r="R31" s="107" t="s">
        <v>462</v>
      </c>
      <c r="S31" s="107" t="s">
        <v>462</v>
      </c>
      <c r="T31" s="107" t="s">
        <v>462</v>
      </c>
      <c r="U31" s="107" t="s">
        <v>462</v>
      </c>
      <c r="V31" s="107" t="s">
        <v>462</v>
      </c>
      <c r="W31" s="107" t="s">
        <v>462</v>
      </c>
      <c r="X31" s="107" t="s">
        <v>462</v>
      </c>
      <c r="Y31" s="107" t="s">
        <v>462</v>
      </c>
      <c r="Z31" s="107" t="s">
        <v>462</v>
      </c>
      <c r="AA31" s="107" t="s">
        <v>462</v>
      </c>
      <c r="AB31" s="107" t="s">
        <v>462</v>
      </c>
      <c r="AC31" s="107" t="s">
        <v>462</v>
      </c>
      <c r="AD31" s="107" t="s">
        <v>462</v>
      </c>
      <c r="AE31" s="107" t="s">
        <v>506</v>
      </c>
      <c r="AF31" s="107" t="s">
        <v>462</v>
      </c>
      <c r="AG31" s="107" t="s">
        <v>462</v>
      </c>
      <c r="AH31" s="107" t="s">
        <v>462</v>
      </c>
      <c r="AI31" s="61"/>
      <c r="AJ31" s="128">
        <v>29</v>
      </c>
      <c r="AK31" s="61"/>
      <c r="AL31" s="61"/>
      <c r="AM31" s="59"/>
    </row>
    <row r="32" spans="1:39" ht="153" customHeight="1">
      <c r="A32" s="105">
        <v>24</v>
      </c>
      <c r="B32" s="106" t="s">
        <v>766</v>
      </c>
      <c r="C32" s="106" t="s">
        <v>507</v>
      </c>
      <c r="D32" s="106" t="s">
        <v>797</v>
      </c>
      <c r="E32" s="19"/>
      <c r="F32" s="143" t="s">
        <v>866</v>
      </c>
      <c r="G32" s="107" t="s">
        <v>462</v>
      </c>
      <c r="H32" s="107" t="s">
        <v>462</v>
      </c>
      <c r="I32" s="107" t="s">
        <v>462</v>
      </c>
      <c r="J32" s="107" t="s">
        <v>462</v>
      </c>
      <c r="K32" s="107" t="s">
        <v>462</v>
      </c>
      <c r="L32" s="107" t="s">
        <v>462</v>
      </c>
      <c r="M32" s="107" t="s">
        <v>462</v>
      </c>
      <c r="N32" s="107" t="s">
        <v>462</v>
      </c>
      <c r="O32" s="107" t="s">
        <v>462</v>
      </c>
      <c r="P32" s="107" t="s">
        <v>462</v>
      </c>
      <c r="Q32" s="107" t="s">
        <v>462</v>
      </c>
      <c r="R32" s="107" t="s">
        <v>462</v>
      </c>
      <c r="S32" s="107" t="s">
        <v>462</v>
      </c>
      <c r="T32" s="107" t="s">
        <v>462</v>
      </c>
      <c r="U32" s="107" t="s">
        <v>462</v>
      </c>
      <c r="V32" s="107" t="s">
        <v>462</v>
      </c>
      <c r="W32" s="107" t="s">
        <v>462</v>
      </c>
      <c r="X32" s="107" t="s">
        <v>462</v>
      </c>
      <c r="Y32" s="107" t="s">
        <v>462</v>
      </c>
      <c r="Z32" s="107" t="s">
        <v>462</v>
      </c>
      <c r="AA32" s="107" t="s">
        <v>462</v>
      </c>
      <c r="AB32" s="107" t="s">
        <v>462</v>
      </c>
      <c r="AC32" s="107" t="s">
        <v>462</v>
      </c>
      <c r="AD32" s="107" t="s">
        <v>462</v>
      </c>
      <c r="AE32" s="107" t="s">
        <v>508</v>
      </c>
      <c r="AF32" s="107" t="s">
        <v>462</v>
      </c>
      <c r="AG32" s="107" t="s">
        <v>462</v>
      </c>
      <c r="AH32" s="107" t="s">
        <v>462</v>
      </c>
      <c r="AI32" s="61"/>
      <c r="AJ32" s="128">
        <v>30</v>
      </c>
      <c r="AK32" s="61"/>
      <c r="AL32" s="61"/>
      <c r="AM32" s="59"/>
    </row>
    <row r="33" spans="1:39" ht="207" customHeight="1">
      <c r="A33" s="105">
        <v>25</v>
      </c>
      <c r="B33" s="106" t="s">
        <v>766</v>
      </c>
      <c r="C33" s="106" t="s">
        <v>798</v>
      </c>
      <c r="D33" s="106" t="s">
        <v>799</v>
      </c>
      <c r="E33" s="19" t="s">
        <v>787</v>
      </c>
      <c r="F33" s="143" t="s">
        <v>868</v>
      </c>
      <c r="G33" s="107" t="s">
        <v>462</v>
      </c>
      <c r="H33" s="107" t="s">
        <v>462</v>
      </c>
      <c r="I33" s="107" t="s">
        <v>462</v>
      </c>
      <c r="J33" s="107" t="s">
        <v>462</v>
      </c>
      <c r="K33" s="107" t="s">
        <v>462</v>
      </c>
      <c r="L33" s="107" t="s">
        <v>462</v>
      </c>
      <c r="M33" s="107" t="s">
        <v>462</v>
      </c>
      <c r="N33" s="107" t="s">
        <v>462</v>
      </c>
      <c r="O33" s="107" t="s">
        <v>462</v>
      </c>
      <c r="P33" s="107" t="s">
        <v>462</v>
      </c>
      <c r="Q33" s="107" t="s">
        <v>462</v>
      </c>
      <c r="R33" s="107" t="s">
        <v>462</v>
      </c>
      <c r="S33" s="107" t="s">
        <v>462</v>
      </c>
      <c r="T33" s="107" t="s">
        <v>462</v>
      </c>
      <c r="U33" s="107" t="s">
        <v>462</v>
      </c>
      <c r="V33" s="107" t="s">
        <v>462</v>
      </c>
      <c r="W33" s="107" t="s">
        <v>462</v>
      </c>
      <c r="X33" s="107" t="s">
        <v>462</v>
      </c>
      <c r="Y33" s="107" t="s">
        <v>462</v>
      </c>
      <c r="Z33" s="107" t="s">
        <v>462</v>
      </c>
      <c r="AA33" s="107" t="s">
        <v>462</v>
      </c>
      <c r="AB33" s="107" t="s">
        <v>462</v>
      </c>
      <c r="AC33" s="107" t="s">
        <v>462</v>
      </c>
      <c r="AD33" s="107" t="s">
        <v>462</v>
      </c>
      <c r="AE33" s="107" t="s">
        <v>509</v>
      </c>
      <c r="AF33" s="107" t="s">
        <v>462</v>
      </c>
      <c r="AG33" s="107" t="s">
        <v>462</v>
      </c>
      <c r="AH33" s="107" t="s">
        <v>462</v>
      </c>
      <c r="AI33" s="61"/>
      <c r="AJ33" s="128">
        <v>31</v>
      </c>
      <c r="AK33" s="61"/>
      <c r="AL33" s="61"/>
      <c r="AM33" s="59"/>
    </row>
    <row r="34" spans="1:39" ht="122.25" customHeight="1">
      <c r="A34" s="105">
        <v>26</v>
      </c>
      <c r="B34" s="120" t="s">
        <v>767</v>
      </c>
      <c r="C34" s="106" t="s">
        <v>510</v>
      </c>
      <c r="D34" s="106"/>
      <c r="E34" s="19"/>
      <c r="F34" s="143" t="s">
        <v>511</v>
      </c>
      <c r="G34" s="107" t="s">
        <v>462</v>
      </c>
      <c r="H34" s="107" t="s">
        <v>462</v>
      </c>
      <c r="I34" s="107" t="s">
        <v>462</v>
      </c>
      <c r="J34" s="107" t="s">
        <v>462</v>
      </c>
      <c r="K34" s="107" t="s">
        <v>462</v>
      </c>
      <c r="L34" s="107" t="s">
        <v>462</v>
      </c>
      <c r="M34" s="107" t="s">
        <v>462</v>
      </c>
      <c r="N34" s="107" t="s">
        <v>462</v>
      </c>
      <c r="O34" s="107" t="s">
        <v>462</v>
      </c>
      <c r="P34" s="107" t="s">
        <v>462</v>
      </c>
      <c r="Q34" s="107" t="s">
        <v>462</v>
      </c>
      <c r="R34" s="107" t="s">
        <v>462</v>
      </c>
      <c r="S34" s="107" t="s">
        <v>462</v>
      </c>
      <c r="T34" s="107" t="s">
        <v>462</v>
      </c>
      <c r="U34" s="107" t="s">
        <v>462</v>
      </c>
      <c r="V34" s="107" t="s">
        <v>462</v>
      </c>
      <c r="W34" s="107" t="s">
        <v>462</v>
      </c>
      <c r="X34" s="107" t="s">
        <v>462</v>
      </c>
      <c r="Y34" s="107" t="s">
        <v>462</v>
      </c>
      <c r="Z34" s="107" t="s">
        <v>462</v>
      </c>
      <c r="AA34" s="107" t="s">
        <v>462</v>
      </c>
      <c r="AB34" s="107" t="s">
        <v>462</v>
      </c>
      <c r="AC34" s="107" t="s">
        <v>462</v>
      </c>
      <c r="AD34" s="107" t="s">
        <v>462</v>
      </c>
      <c r="AE34" s="107" t="s">
        <v>462</v>
      </c>
      <c r="AF34" s="107" t="s">
        <v>462</v>
      </c>
      <c r="AG34" s="107" t="s">
        <v>512</v>
      </c>
      <c r="AH34" s="107" t="s">
        <v>462</v>
      </c>
      <c r="AI34" s="61"/>
      <c r="AJ34" s="128">
        <v>32</v>
      </c>
      <c r="AK34" s="61"/>
      <c r="AL34" s="61"/>
      <c r="AM34" s="59"/>
    </row>
    <row r="35" spans="1:39" ht="133.5" customHeight="1">
      <c r="A35" s="105">
        <v>27</v>
      </c>
      <c r="B35" s="120" t="s">
        <v>766</v>
      </c>
      <c r="C35" s="106" t="s">
        <v>513</v>
      </c>
      <c r="D35" s="120" t="s">
        <v>800</v>
      </c>
      <c r="E35" s="121" t="s">
        <v>99</v>
      </c>
      <c r="F35" s="143" t="s">
        <v>514</v>
      </c>
      <c r="G35" s="107" t="s">
        <v>462</v>
      </c>
      <c r="H35" s="107" t="s">
        <v>462</v>
      </c>
      <c r="I35" s="107" t="s">
        <v>462</v>
      </c>
      <c r="J35" s="107" t="s">
        <v>462</v>
      </c>
      <c r="K35" s="107" t="s">
        <v>462</v>
      </c>
      <c r="L35" s="107" t="s">
        <v>462</v>
      </c>
      <c r="M35" s="107" t="s">
        <v>462</v>
      </c>
      <c r="N35" s="107" t="s">
        <v>462</v>
      </c>
      <c r="O35" s="107" t="s">
        <v>462</v>
      </c>
      <c r="P35" s="107" t="s">
        <v>462</v>
      </c>
      <c r="Q35" s="107" t="s">
        <v>462</v>
      </c>
      <c r="R35" s="107" t="s">
        <v>462</v>
      </c>
      <c r="S35" s="107" t="s">
        <v>462</v>
      </c>
      <c r="T35" s="107" t="s">
        <v>462</v>
      </c>
      <c r="U35" s="107" t="s">
        <v>462</v>
      </c>
      <c r="V35" s="107" t="s">
        <v>462</v>
      </c>
      <c r="W35" s="107" t="s">
        <v>462</v>
      </c>
      <c r="X35" s="107" t="s">
        <v>462</v>
      </c>
      <c r="Y35" s="107" t="s">
        <v>462</v>
      </c>
      <c r="Z35" s="107" t="s">
        <v>462</v>
      </c>
      <c r="AA35" s="107" t="s">
        <v>462</v>
      </c>
      <c r="AB35" s="107" t="s">
        <v>462</v>
      </c>
      <c r="AC35" s="107" t="s">
        <v>462</v>
      </c>
      <c r="AD35" s="107" t="s">
        <v>462</v>
      </c>
      <c r="AE35" s="107" t="s">
        <v>462</v>
      </c>
      <c r="AF35" s="107" t="s">
        <v>462</v>
      </c>
      <c r="AG35" s="107" t="s">
        <v>515</v>
      </c>
      <c r="AH35" s="107" t="s">
        <v>462</v>
      </c>
      <c r="AI35" s="61"/>
      <c r="AJ35" s="128">
        <v>33</v>
      </c>
      <c r="AK35" s="61"/>
      <c r="AL35" s="61"/>
      <c r="AM35" s="59"/>
    </row>
    <row r="36" spans="1:39" ht="83.25" customHeight="1">
      <c r="A36" s="105">
        <v>28</v>
      </c>
      <c r="B36" s="120" t="s">
        <v>766</v>
      </c>
      <c r="C36" s="106" t="s">
        <v>74</v>
      </c>
      <c r="D36" s="106"/>
      <c r="E36" s="19"/>
      <c r="F36" s="143" t="s">
        <v>516</v>
      </c>
      <c r="G36" s="107" t="s">
        <v>462</v>
      </c>
      <c r="H36" s="107" t="s">
        <v>462</v>
      </c>
      <c r="I36" s="107" t="s">
        <v>462</v>
      </c>
      <c r="J36" s="107" t="s">
        <v>462</v>
      </c>
      <c r="K36" s="107" t="s">
        <v>462</v>
      </c>
      <c r="L36" s="107" t="s">
        <v>462</v>
      </c>
      <c r="M36" s="107" t="s">
        <v>462</v>
      </c>
      <c r="N36" s="107" t="s">
        <v>462</v>
      </c>
      <c r="O36" s="107" t="s">
        <v>462</v>
      </c>
      <c r="P36" s="107" t="s">
        <v>462</v>
      </c>
      <c r="Q36" s="107" t="s">
        <v>462</v>
      </c>
      <c r="R36" s="107" t="s">
        <v>462</v>
      </c>
      <c r="S36" s="107" t="s">
        <v>462</v>
      </c>
      <c r="T36" s="107" t="s">
        <v>462</v>
      </c>
      <c r="U36" s="107" t="s">
        <v>462</v>
      </c>
      <c r="V36" s="107" t="s">
        <v>462</v>
      </c>
      <c r="W36" s="107" t="s">
        <v>462</v>
      </c>
      <c r="X36" s="107" t="s">
        <v>462</v>
      </c>
      <c r="Y36" s="107" t="s">
        <v>462</v>
      </c>
      <c r="Z36" s="107" t="s">
        <v>462</v>
      </c>
      <c r="AA36" s="107" t="s">
        <v>462</v>
      </c>
      <c r="AB36" s="107" t="s">
        <v>462</v>
      </c>
      <c r="AC36" s="107" t="s">
        <v>462</v>
      </c>
      <c r="AD36" s="107" t="s">
        <v>462</v>
      </c>
      <c r="AE36" s="107" t="s">
        <v>462</v>
      </c>
      <c r="AF36" s="107" t="s">
        <v>462</v>
      </c>
      <c r="AG36" s="107" t="s">
        <v>517</v>
      </c>
      <c r="AH36" s="107" t="s">
        <v>462</v>
      </c>
      <c r="AI36" s="61"/>
      <c r="AJ36" s="128">
        <v>34</v>
      </c>
      <c r="AK36" s="61"/>
      <c r="AL36" s="61"/>
      <c r="AM36" s="59"/>
    </row>
    <row r="37" spans="1:39" ht="78" customHeight="1">
      <c r="A37" s="105">
        <v>29</v>
      </c>
      <c r="B37" s="120" t="s">
        <v>766</v>
      </c>
      <c r="C37" s="106" t="s">
        <v>865</v>
      </c>
      <c r="D37" s="122" t="s">
        <v>840</v>
      </c>
      <c r="E37" s="19"/>
      <c r="F37" s="143" t="s">
        <v>518</v>
      </c>
      <c r="G37" s="107" t="s">
        <v>462</v>
      </c>
      <c r="H37" s="107" t="s">
        <v>462</v>
      </c>
      <c r="I37" s="107" t="s">
        <v>462</v>
      </c>
      <c r="J37" s="107" t="s">
        <v>462</v>
      </c>
      <c r="K37" s="107" t="s">
        <v>462</v>
      </c>
      <c r="L37" s="107" t="s">
        <v>462</v>
      </c>
      <c r="M37" s="107" t="s">
        <v>462</v>
      </c>
      <c r="N37" s="107" t="s">
        <v>462</v>
      </c>
      <c r="O37" s="107" t="s">
        <v>462</v>
      </c>
      <c r="P37" s="107" t="s">
        <v>462</v>
      </c>
      <c r="Q37" s="107" t="s">
        <v>462</v>
      </c>
      <c r="R37" s="107" t="s">
        <v>462</v>
      </c>
      <c r="S37" s="107" t="s">
        <v>462</v>
      </c>
      <c r="T37" s="107" t="s">
        <v>462</v>
      </c>
      <c r="U37" s="107" t="s">
        <v>462</v>
      </c>
      <c r="V37" s="107" t="s">
        <v>462</v>
      </c>
      <c r="W37" s="107" t="s">
        <v>462</v>
      </c>
      <c r="X37" s="107" t="s">
        <v>462</v>
      </c>
      <c r="Y37" s="107" t="s">
        <v>462</v>
      </c>
      <c r="Z37" s="107" t="s">
        <v>462</v>
      </c>
      <c r="AA37" s="107" t="s">
        <v>462</v>
      </c>
      <c r="AB37" s="107" t="s">
        <v>462</v>
      </c>
      <c r="AC37" s="107" t="s">
        <v>462</v>
      </c>
      <c r="AD37" s="107" t="s">
        <v>462</v>
      </c>
      <c r="AE37" s="107" t="s">
        <v>462</v>
      </c>
      <c r="AF37" s="107" t="s">
        <v>519</v>
      </c>
      <c r="AG37" s="107" t="s">
        <v>462</v>
      </c>
      <c r="AH37" s="107" t="s">
        <v>462</v>
      </c>
      <c r="AI37" s="61"/>
      <c r="AJ37" s="128">
        <v>35</v>
      </c>
      <c r="AK37" s="61"/>
      <c r="AL37" s="61"/>
      <c r="AM37" s="59"/>
    </row>
    <row r="38" spans="1:39" ht="115.5" customHeight="1">
      <c r="A38" s="105">
        <v>30</v>
      </c>
      <c r="B38" s="120" t="s">
        <v>766</v>
      </c>
      <c r="C38" s="106" t="s">
        <v>520</v>
      </c>
      <c r="D38" s="120" t="s">
        <v>801</v>
      </c>
      <c r="E38" s="19"/>
      <c r="F38" s="143" t="s">
        <v>841</v>
      </c>
      <c r="G38" s="107" t="s">
        <v>521</v>
      </c>
      <c r="H38" s="107" t="s">
        <v>462</v>
      </c>
      <c r="I38" s="107" t="s">
        <v>462</v>
      </c>
      <c r="J38" s="107" t="s">
        <v>462</v>
      </c>
      <c r="K38" s="107" t="s">
        <v>462</v>
      </c>
      <c r="L38" s="107" t="s">
        <v>521</v>
      </c>
      <c r="M38" s="107" t="s">
        <v>521</v>
      </c>
      <c r="N38" s="107" t="s">
        <v>521</v>
      </c>
      <c r="O38" s="107" t="s">
        <v>521</v>
      </c>
      <c r="P38" s="107" t="s">
        <v>462</v>
      </c>
      <c r="Q38" s="107" t="s">
        <v>462</v>
      </c>
      <c r="R38" s="107" t="s">
        <v>462</v>
      </c>
      <c r="S38" s="107" t="s">
        <v>462</v>
      </c>
      <c r="T38" s="107" t="s">
        <v>462</v>
      </c>
      <c r="U38" s="107" t="s">
        <v>521</v>
      </c>
      <c r="V38" s="107" t="s">
        <v>521</v>
      </c>
      <c r="W38" s="107" t="s">
        <v>521</v>
      </c>
      <c r="X38" s="107" t="s">
        <v>462</v>
      </c>
      <c r="Y38" s="107" t="s">
        <v>462</v>
      </c>
      <c r="Z38" s="107" t="s">
        <v>462</v>
      </c>
      <c r="AA38" s="107" t="s">
        <v>462</v>
      </c>
      <c r="AB38" s="107" t="s">
        <v>462</v>
      </c>
      <c r="AC38" s="107" t="s">
        <v>462</v>
      </c>
      <c r="AD38" s="107" t="s">
        <v>462</v>
      </c>
      <c r="AE38" s="107" t="s">
        <v>462</v>
      </c>
      <c r="AF38" s="107" t="s">
        <v>462</v>
      </c>
      <c r="AG38" s="107" t="s">
        <v>462</v>
      </c>
      <c r="AH38" s="107" t="s">
        <v>462</v>
      </c>
      <c r="AI38" s="66"/>
      <c r="AJ38" s="127">
        <v>37</v>
      </c>
      <c r="AK38" s="66"/>
      <c r="AL38" s="62"/>
      <c r="AM38" s="59"/>
    </row>
    <row r="39" spans="1:39" ht="135.75" customHeight="1">
      <c r="A39" s="105">
        <v>31</v>
      </c>
      <c r="B39" s="120" t="s">
        <v>766</v>
      </c>
      <c r="C39" s="106" t="s">
        <v>79</v>
      </c>
      <c r="D39" s="120" t="s">
        <v>802</v>
      </c>
      <c r="E39" s="19"/>
      <c r="F39" s="143" t="s">
        <v>869</v>
      </c>
      <c r="G39" s="107" t="s">
        <v>462</v>
      </c>
      <c r="H39" s="107" t="s">
        <v>522</v>
      </c>
      <c r="I39" s="107" t="s">
        <v>462</v>
      </c>
      <c r="J39" s="107" t="s">
        <v>462</v>
      </c>
      <c r="K39" s="107" t="s">
        <v>462</v>
      </c>
      <c r="L39" s="107" t="s">
        <v>462</v>
      </c>
      <c r="M39" s="107" t="s">
        <v>462</v>
      </c>
      <c r="N39" s="107" t="s">
        <v>462</v>
      </c>
      <c r="O39" s="107" t="s">
        <v>462</v>
      </c>
      <c r="P39" s="107" t="s">
        <v>462</v>
      </c>
      <c r="Q39" s="107" t="s">
        <v>462</v>
      </c>
      <c r="R39" s="107" t="s">
        <v>462</v>
      </c>
      <c r="S39" s="107" t="s">
        <v>462</v>
      </c>
      <c r="T39" s="107" t="s">
        <v>462</v>
      </c>
      <c r="U39" s="107" t="s">
        <v>462</v>
      </c>
      <c r="V39" s="107" t="s">
        <v>462</v>
      </c>
      <c r="W39" s="107" t="s">
        <v>462</v>
      </c>
      <c r="X39" s="107" t="s">
        <v>462</v>
      </c>
      <c r="Y39" s="107" t="s">
        <v>462</v>
      </c>
      <c r="Z39" s="107" t="s">
        <v>462</v>
      </c>
      <c r="AA39" s="107" t="s">
        <v>462</v>
      </c>
      <c r="AB39" s="107" t="s">
        <v>462</v>
      </c>
      <c r="AC39" s="107" t="s">
        <v>462</v>
      </c>
      <c r="AD39" s="107" t="s">
        <v>462</v>
      </c>
      <c r="AE39" s="107" t="s">
        <v>462</v>
      </c>
      <c r="AF39" s="107" t="s">
        <v>462</v>
      </c>
      <c r="AG39" s="107" t="s">
        <v>462</v>
      </c>
      <c r="AH39" s="107" t="s">
        <v>462</v>
      </c>
      <c r="AI39" s="67"/>
      <c r="AJ39" s="129">
        <v>38</v>
      </c>
      <c r="AK39" s="67"/>
      <c r="AL39" s="62"/>
      <c r="AM39" s="59"/>
    </row>
    <row r="40" spans="1:39" ht="77.25" customHeight="1">
      <c r="A40" s="105">
        <v>32</v>
      </c>
      <c r="B40" s="120" t="s">
        <v>766</v>
      </c>
      <c r="C40" s="106" t="s">
        <v>523</v>
      </c>
      <c r="D40" s="106"/>
      <c r="E40" s="19"/>
      <c r="F40" s="143" t="s">
        <v>524</v>
      </c>
      <c r="G40" s="107" t="s">
        <v>462</v>
      </c>
      <c r="H40" s="107" t="s">
        <v>462</v>
      </c>
      <c r="I40" s="107" t="s">
        <v>525</v>
      </c>
      <c r="J40" s="107" t="s">
        <v>462</v>
      </c>
      <c r="K40" s="107" t="s">
        <v>462</v>
      </c>
      <c r="L40" s="107" t="s">
        <v>462</v>
      </c>
      <c r="M40" s="107" t="s">
        <v>462</v>
      </c>
      <c r="N40" s="107" t="s">
        <v>462</v>
      </c>
      <c r="O40" s="107" t="s">
        <v>462</v>
      </c>
      <c r="P40" s="107" t="s">
        <v>462</v>
      </c>
      <c r="Q40" s="107" t="s">
        <v>462</v>
      </c>
      <c r="R40" s="107" t="s">
        <v>462</v>
      </c>
      <c r="S40" s="107" t="s">
        <v>462</v>
      </c>
      <c r="T40" s="107" t="s">
        <v>462</v>
      </c>
      <c r="U40" s="107" t="s">
        <v>462</v>
      </c>
      <c r="V40" s="107" t="s">
        <v>462</v>
      </c>
      <c r="W40" s="107" t="s">
        <v>462</v>
      </c>
      <c r="X40" s="107" t="s">
        <v>462</v>
      </c>
      <c r="Y40" s="107" t="s">
        <v>462</v>
      </c>
      <c r="Z40" s="107" t="s">
        <v>462</v>
      </c>
      <c r="AA40" s="107" t="s">
        <v>462</v>
      </c>
      <c r="AB40" s="107" t="s">
        <v>462</v>
      </c>
      <c r="AC40" s="107" t="s">
        <v>462</v>
      </c>
      <c r="AD40" s="107" t="s">
        <v>462</v>
      </c>
      <c r="AE40" s="107" t="s">
        <v>462</v>
      </c>
      <c r="AF40" s="107" t="s">
        <v>462</v>
      </c>
      <c r="AG40" s="107" t="s">
        <v>462</v>
      </c>
      <c r="AH40" s="107" t="s">
        <v>462</v>
      </c>
      <c r="AI40" s="61"/>
      <c r="AJ40" s="128">
        <v>39</v>
      </c>
      <c r="AK40" s="61"/>
      <c r="AL40" s="61"/>
      <c r="AM40" s="59"/>
    </row>
    <row r="41" spans="1:39" ht="152.25" customHeight="1">
      <c r="A41" s="105">
        <v>33</v>
      </c>
      <c r="B41" s="120" t="s">
        <v>766</v>
      </c>
      <c r="C41" s="106" t="s">
        <v>526</v>
      </c>
      <c r="D41" s="106" t="s">
        <v>805</v>
      </c>
      <c r="E41" s="19"/>
      <c r="F41" s="143" t="s">
        <v>527</v>
      </c>
      <c r="G41" s="107" t="s">
        <v>462</v>
      </c>
      <c r="H41" s="107" t="s">
        <v>462</v>
      </c>
      <c r="I41" s="107" t="s">
        <v>528</v>
      </c>
      <c r="J41" s="107" t="s">
        <v>462</v>
      </c>
      <c r="K41" s="107" t="s">
        <v>462</v>
      </c>
      <c r="L41" s="107" t="s">
        <v>462</v>
      </c>
      <c r="M41" s="107" t="s">
        <v>462</v>
      </c>
      <c r="N41" s="107" t="s">
        <v>462</v>
      </c>
      <c r="O41" s="107" t="s">
        <v>462</v>
      </c>
      <c r="P41" s="107" t="s">
        <v>462</v>
      </c>
      <c r="Q41" s="107" t="s">
        <v>462</v>
      </c>
      <c r="R41" s="107" t="s">
        <v>462</v>
      </c>
      <c r="S41" s="107" t="s">
        <v>462</v>
      </c>
      <c r="T41" s="107" t="s">
        <v>462</v>
      </c>
      <c r="U41" s="107" t="s">
        <v>462</v>
      </c>
      <c r="V41" s="107" t="s">
        <v>462</v>
      </c>
      <c r="W41" s="107" t="s">
        <v>462</v>
      </c>
      <c r="X41" s="107" t="s">
        <v>462</v>
      </c>
      <c r="Y41" s="107" t="s">
        <v>462</v>
      </c>
      <c r="Z41" s="107" t="s">
        <v>462</v>
      </c>
      <c r="AA41" s="107" t="s">
        <v>462</v>
      </c>
      <c r="AB41" s="107" t="s">
        <v>462</v>
      </c>
      <c r="AC41" s="107" t="s">
        <v>462</v>
      </c>
      <c r="AD41" s="107" t="s">
        <v>462</v>
      </c>
      <c r="AE41" s="107" t="s">
        <v>462</v>
      </c>
      <c r="AF41" s="107" t="s">
        <v>462</v>
      </c>
      <c r="AG41" s="107" t="s">
        <v>462</v>
      </c>
      <c r="AH41" s="107" t="s">
        <v>462</v>
      </c>
      <c r="AI41" s="61"/>
      <c r="AJ41" s="128">
        <v>40</v>
      </c>
      <c r="AK41" s="61"/>
      <c r="AL41" s="61"/>
      <c r="AM41" s="59"/>
    </row>
    <row r="42" spans="1:39" ht="281.25" customHeight="1">
      <c r="A42" s="105">
        <v>34</v>
      </c>
      <c r="B42" s="120" t="s">
        <v>767</v>
      </c>
      <c r="C42" s="106" t="s">
        <v>529</v>
      </c>
      <c r="D42" s="106"/>
      <c r="E42" s="19"/>
      <c r="F42" s="143" t="s">
        <v>530</v>
      </c>
      <c r="G42" s="107" t="s">
        <v>462</v>
      </c>
      <c r="H42" s="107" t="s">
        <v>462</v>
      </c>
      <c r="I42" s="107" t="s">
        <v>462</v>
      </c>
      <c r="J42" s="107" t="s">
        <v>462</v>
      </c>
      <c r="K42" s="107" t="s">
        <v>462</v>
      </c>
      <c r="L42" s="107" t="s">
        <v>462</v>
      </c>
      <c r="M42" s="107" t="s">
        <v>462</v>
      </c>
      <c r="N42" s="107" t="s">
        <v>462</v>
      </c>
      <c r="O42" s="107" t="s">
        <v>531</v>
      </c>
      <c r="P42" s="107" t="s">
        <v>462</v>
      </c>
      <c r="Q42" s="107" t="s">
        <v>462</v>
      </c>
      <c r="R42" s="107" t="s">
        <v>462</v>
      </c>
      <c r="S42" s="107" t="s">
        <v>462</v>
      </c>
      <c r="T42" s="107" t="s">
        <v>462</v>
      </c>
      <c r="U42" s="107" t="s">
        <v>462</v>
      </c>
      <c r="V42" s="107" t="s">
        <v>462</v>
      </c>
      <c r="W42" s="107" t="s">
        <v>462</v>
      </c>
      <c r="X42" s="107" t="s">
        <v>532</v>
      </c>
      <c r="Y42" s="107" t="s">
        <v>533</v>
      </c>
      <c r="Z42" s="107" t="s">
        <v>462</v>
      </c>
      <c r="AA42" s="107" t="s">
        <v>462</v>
      </c>
      <c r="AB42" s="107" t="s">
        <v>532</v>
      </c>
      <c r="AC42" s="107" t="s">
        <v>462</v>
      </c>
      <c r="AD42" s="107" t="s">
        <v>462</v>
      </c>
      <c r="AE42" s="107" t="s">
        <v>462</v>
      </c>
      <c r="AF42" s="107" t="s">
        <v>462</v>
      </c>
      <c r="AG42" s="107" t="s">
        <v>462</v>
      </c>
      <c r="AH42" s="107" t="s">
        <v>462</v>
      </c>
      <c r="AI42" s="61"/>
      <c r="AJ42" s="128" t="s">
        <v>849</v>
      </c>
      <c r="AK42" s="61"/>
      <c r="AL42" s="61"/>
      <c r="AM42" s="59"/>
    </row>
    <row r="43" spans="1:39" ht="78" customHeight="1">
      <c r="A43" s="105">
        <v>35</v>
      </c>
      <c r="B43" s="120" t="s">
        <v>765</v>
      </c>
      <c r="C43" s="106" t="s">
        <v>534</v>
      </c>
      <c r="D43" s="106"/>
      <c r="E43" s="19"/>
      <c r="F43" s="143" t="s">
        <v>535</v>
      </c>
      <c r="G43" s="107" t="s">
        <v>462</v>
      </c>
      <c r="H43" s="107" t="s">
        <v>462</v>
      </c>
      <c r="I43" s="107" t="s">
        <v>462</v>
      </c>
      <c r="J43" s="107" t="s">
        <v>462</v>
      </c>
      <c r="K43" s="107" t="s">
        <v>462</v>
      </c>
      <c r="L43" s="107" t="s">
        <v>536</v>
      </c>
      <c r="M43" s="107" t="s">
        <v>462</v>
      </c>
      <c r="N43" s="107" t="s">
        <v>462</v>
      </c>
      <c r="O43" s="107" t="s">
        <v>462</v>
      </c>
      <c r="P43" s="107" t="s">
        <v>462</v>
      </c>
      <c r="Q43" s="107" t="s">
        <v>462</v>
      </c>
      <c r="R43" s="107" t="s">
        <v>462</v>
      </c>
      <c r="S43" s="107" t="s">
        <v>462</v>
      </c>
      <c r="T43" s="107" t="s">
        <v>462</v>
      </c>
      <c r="U43" s="107" t="s">
        <v>462</v>
      </c>
      <c r="V43" s="107" t="s">
        <v>462</v>
      </c>
      <c r="W43" s="107" t="s">
        <v>462</v>
      </c>
      <c r="X43" s="107" t="s">
        <v>462</v>
      </c>
      <c r="Y43" s="107" t="s">
        <v>462</v>
      </c>
      <c r="Z43" s="107" t="s">
        <v>462</v>
      </c>
      <c r="AA43" s="107" t="s">
        <v>462</v>
      </c>
      <c r="AB43" s="107" t="s">
        <v>462</v>
      </c>
      <c r="AC43" s="107" t="s">
        <v>462</v>
      </c>
      <c r="AD43" s="107" t="s">
        <v>462</v>
      </c>
      <c r="AE43" s="107" t="s">
        <v>462</v>
      </c>
      <c r="AF43" s="107" t="s">
        <v>462</v>
      </c>
      <c r="AG43" s="107" t="s">
        <v>462</v>
      </c>
      <c r="AH43" s="107" t="s">
        <v>462</v>
      </c>
      <c r="AI43" s="61"/>
      <c r="AJ43" s="128">
        <v>44</v>
      </c>
      <c r="AK43" s="61"/>
      <c r="AL43" s="61"/>
      <c r="AM43" s="59"/>
    </row>
    <row r="44" spans="1:39" ht="113.25" customHeight="1">
      <c r="A44" s="105">
        <v>36</v>
      </c>
      <c r="B44" s="106"/>
      <c r="C44" s="106" t="s">
        <v>537</v>
      </c>
      <c r="D44" s="106"/>
      <c r="E44" s="19"/>
      <c r="F44" s="143" t="s">
        <v>86</v>
      </c>
      <c r="G44" s="107" t="s">
        <v>462</v>
      </c>
      <c r="H44" s="107" t="s">
        <v>462</v>
      </c>
      <c r="I44" s="107" t="s">
        <v>462</v>
      </c>
      <c r="J44" s="107" t="s">
        <v>462</v>
      </c>
      <c r="K44" s="107" t="s">
        <v>462</v>
      </c>
      <c r="L44" s="107" t="s">
        <v>462</v>
      </c>
      <c r="M44" s="107" t="s">
        <v>462</v>
      </c>
      <c r="N44" s="107" t="s">
        <v>462</v>
      </c>
      <c r="O44" s="107" t="s">
        <v>462</v>
      </c>
      <c r="P44" s="107" t="s">
        <v>462</v>
      </c>
      <c r="Q44" s="107" t="s">
        <v>462</v>
      </c>
      <c r="R44" s="107" t="s">
        <v>462</v>
      </c>
      <c r="S44" s="107" t="s">
        <v>462</v>
      </c>
      <c r="T44" s="107" t="s">
        <v>462</v>
      </c>
      <c r="U44" s="107" t="s">
        <v>462</v>
      </c>
      <c r="V44" s="107" t="s">
        <v>462</v>
      </c>
      <c r="W44" s="107" t="s">
        <v>462</v>
      </c>
      <c r="X44" s="107" t="s">
        <v>462</v>
      </c>
      <c r="Y44" s="107" t="s">
        <v>462</v>
      </c>
      <c r="Z44" s="107" t="s">
        <v>462</v>
      </c>
      <c r="AA44" s="107" t="s">
        <v>538</v>
      </c>
      <c r="AB44" s="107" t="s">
        <v>462</v>
      </c>
      <c r="AC44" s="107" t="s">
        <v>538</v>
      </c>
      <c r="AD44" s="107" t="s">
        <v>538</v>
      </c>
      <c r="AE44" s="107" t="s">
        <v>538</v>
      </c>
      <c r="AF44" s="107" t="s">
        <v>538</v>
      </c>
      <c r="AG44" s="107" t="s">
        <v>538</v>
      </c>
      <c r="AH44" s="107" t="s">
        <v>462</v>
      </c>
      <c r="AI44" s="61"/>
      <c r="AJ44" s="128">
        <v>45</v>
      </c>
      <c r="AK44" s="61"/>
      <c r="AL44" s="64"/>
      <c r="AM44" s="59"/>
    </row>
    <row r="45" spans="1:39" ht="188.25" customHeight="1">
      <c r="A45" s="105">
        <v>37</v>
      </c>
      <c r="B45" s="120" t="s">
        <v>767</v>
      </c>
      <c r="C45" s="106" t="s">
        <v>87</v>
      </c>
      <c r="D45" s="106"/>
      <c r="E45" s="19"/>
      <c r="F45" s="143" t="s">
        <v>539</v>
      </c>
      <c r="G45" s="107" t="s">
        <v>462</v>
      </c>
      <c r="H45" s="107" t="s">
        <v>462</v>
      </c>
      <c r="I45" s="107" t="s">
        <v>462</v>
      </c>
      <c r="J45" s="107" t="s">
        <v>462</v>
      </c>
      <c r="K45" s="107" t="s">
        <v>462</v>
      </c>
      <c r="L45" s="107" t="s">
        <v>462</v>
      </c>
      <c r="M45" s="107" t="s">
        <v>462</v>
      </c>
      <c r="N45" s="107" t="s">
        <v>540</v>
      </c>
      <c r="O45" s="107" t="s">
        <v>540</v>
      </c>
      <c r="P45" s="107" t="s">
        <v>462</v>
      </c>
      <c r="Q45" s="107" t="s">
        <v>462</v>
      </c>
      <c r="R45" s="107" t="s">
        <v>462</v>
      </c>
      <c r="S45" s="107" t="s">
        <v>462</v>
      </c>
      <c r="T45" s="107" t="s">
        <v>462</v>
      </c>
      <c r="U45" s="107" t="s">
        <v>462</v>
      </c>
      <c r="V45" s="107" t="s">
        <v>462</v>
      </c>
      <c r="W45" s="107" t="s">
        <v>462</v>
      </c>
      <c r="X45" s="107" t="s">
        <v>462</v>
      </c>
      <c r="Y45" s="107" t="s">
        <v>462</v>
      </c>
      <c r="Z45" s="107" t="s">
        <v>462</v>
      </c>
      <c r="AA45" s="107" t="s">
        <v>540</v>
      </c>
      <c r="AB45" s="107" t="s">
        <v>462</v>
      </c>
      <c r="AC45" s="107" t="s">
        <v>462</v>
      </c>
      <c r="AD45" s="107" t="s">
        <v>540</v>
      </c>
      <c r="AE45" s="107" t="s">
        <v>540</v>
      </c>
      <c r="AF45" s="107" t="s">
        <v>540</v>
      </c>
      <c r="AG45" s="107" t="s">
        <v>540</v>
      </c>
      <c r="AH45" s="107" t="s">
        <v>462</v>
      </c>
      <c r="AI45" s="61"/>
      <c r="AJ45" s="128" t="s">
        <v>850</v>
      </c>
      <c r="AK45" s="61"/>
      <c r="AL45" s="61"/>
      <c r="AM45" s="59"/>
    </row>
    <row r="46" spans="1:39" ht="267.75" customHeight="1">
      <c r="A46" s="105">
        <v>38</v>
      </c>
      <c r="B46" s="120" t="s">
        <v>766</v>
      </c>
      <c r="C46" s="106" t="s">
        <v>541</v>
      </c>
      <c r="D46" s="106" t="s">
        <v>806</v>
      </c>
      <c r="E46" s="19"/>
      <c r="F46" s="143" t="s">
        <v>542</v>
      </c>
      <c r="G46" s="107" t="s">
        <v>462</v>
      </c>
      <c r="H46" s="107" t="s">
        <v>462</v>
      </c>
      <c r="I46" s="107" t="s">
        <v>462</v>
      </c>
      <c r="J46" s="107" t="s">
        <v>462</v>
      </c>
      <c r="K46" s="107" t="s">
        <v>462</v>
      </c>
      <c r="L46" s="107" t="s">
        <v>462</v>
      </c>
      <c r="M46" s="107" t="s">
        <v>462</v>
      </c>
      <c r="N46" s="107" t="s">
        <v>462</v>
      </c>
      <c r="O46" s="107" t="s">
        <v>462</v>
      </c>
      <c r="P46" s="107" t="s">
        <v>462</v>
      </c>
      <c r="Q46" s="107" t="s">
        <v>462</v>
      </c>
      <c r="R46" s="107" t="s">
        <v>462</v>
      </c>
      <c r="S46" s="107" t="s">
        <v>462</v>
      </c>
      <c r="T46" s="107" t="s">
        <v>462</v>
      </c>
      <c r="U46" s="107" t="s">
        <v>462</v>
      </c>
      <c r="V46" s="107" t="s">
        <v>462</v>
      </c>
      <c r="W46" s="107" t="s">
        <v>462</v>
      </c>
      <c r="X46" s="107" t="s">
        <v>462</v>
      </c>
      <c r="Y46" s="107" t="s">
        <v>462</v>
      </c>
      <c r="Z46" s="107" t="s">
        <v>462</v>
      </c>
      <c r="AA46" s="107" t="s">
        <v>462</v>
      </c>
      <c r="AB46" s="107" t="s">
        <v>462</v>
      </c>
      <c r="AC46" s="107" t="s">
        <v>543</v>
      </c>
      <c r="AD46" s="107" t="s">
        <v>462</v>
      </c>
      <c r="AE46" s="107" t="s">
        <v>462</v>
      </c>
      <c r="AF46" s="107" t="s">
        <v>462</v>
      </c>
      <c r="AG46" s="107" t="s">
        <v>462</v>
      </c>
      <c r="AH46" s="107" t="s">
        <v>462</v>
      </c>
      <c r="AI46" s="61"/>
      <c r="AJ46" s="128" t="s">
        <v>851</v>
      </c>
      <c r="AK46" s="61"/>
      <c r="AL46" s="61"/>
      <c r="AM46" s="59"/>
    </row>
    <row r="47" spans="1:39" ht="196.5" customHeight="1">
      <c r="A47" s="105">
        <v>39</v>
      </c>
      <c r="B47" s="106" t="s">
        <v>766</v>
      </c>
      <c r="C47" s="106" t="s">
        <v>544</v>
      </c>
      <c r="D47" s="106"/>
      <c r="E47" s="19"/>
      <c r="F47" s="143" t="s">
        <v>885</v>
      </c>
      <c r="G47" s="107" t="s">
        <v>462</v>
      </c>
      <c r="H47" s="107" t="s">
        <v>462</v>
      </c>
      <c r="I47" s="107" t="s">
        <v>462</v>
      </c>
      <c r="J47" s="107" t="s">
        <v>462</v>
      </c>
      <c r="K47" s="107" t="s">
        <v>462</v>
      </c>
      <c r="L47" s="107" t="s">
        <v>462</v>
      </c>
      <c r="M47" s="107" t="s">
        <v>462</v>
      </c>
      <c r="N47" s="107" t="s">
        <v>462</v>
      </c>
      <c r="O47" s="107" t="s">
        <v>462</v>
      </c>
      <c r="P47" s="107" t="s">
        <v>462</v>
      </c>
      <c r="Q47" s="107" t="s">
        <v>462</v>
      </c>
      <c r="R47" s="107" t="s">
        <v>462</v>
      </c>
      <c r="S47" s="107" t="s">
        <v>462</v>
      </c>
      <c r="T47" s="107" t="s">
        <v>462</v>
      </c>
      <c r="U47" s="107" t="s">
        <v>462</v>
      </c>
      <c r="V47" s="107" t="s">
        <v>462</v>
      </c>
      <c r="W47" s="107" t="s">
        <v>462</v>
      </c>
      <c r="X47" s="107" t="s">
        <v>462</v>
      </c>
      <c r="Y47" s="107" t="s">
        <v>462</v>
      </c>
      <c r="Z47" s="107" t="s">
        <v>462</v>
      </c>
      <c r="AA47" s="107" t="s">
        <v>462</v>
      </c>
      <c r="AB47" s="107" t="s">
        <v>462</v>
      </c>
      <c r="AC47" s="107" t="s">
        <v>545</v>
      </c>
      <c r="AD47" s="107" t="s">
        <v>462</v>
      </c>
      <c r="AE47" s="107" t="s">
        <v>462</v>
      </c>
      <c r="AF47" s="107" t="s">
        <v>462</v>
      </c>
      <c r="AG47" s="107" t="s">
        <v>462</v>
      </c>
      <c r="AH47" s="107" t="s">
        <v>462</v>
      </c>
      <c r="AI47" s="62"/>
      <c r="AJ47" s="127">
        <v>53</v>
      </c>
      <c r="AK47" s="62"/>
      <c r="AL47" s="62"/>
      <c r="AM47" s="59"/>
    </row>
    <row r="48" spans="1:39" ht="73.5" customHeight="1">
      <c r="A48" s="105">
        <v>40</v>
      </c>
      <c r="B48" s="120" t="s">
        <v>766</v>
      </c>
      <c r="C48" s="106" t="s">
        <v>546</v>
      </c>
      <c r="D48" s="106" t="s">
        <v>807</v>
      </c>
      <c r="E48" s="19" t="s">
        <v>812</v>
      </c>
      <c r="F48" s="143" t="s">
        <v>547</v>
      </c>
      <c r="G48" s="107" t="s">
        <v>462</v>
      </c>
      <c r="H48" s="107" t="s">
        <v>462</v>
      </c>
      <c r="I48" s="107" t="s">
        <v>462</v>
      </c>
      <c r="J48" s="107" t="s">
        <v>462</v>
      </c>
      <c r="K48" s="107" t="s">
        <v>462</v>
      </c>
      <c r="L48" s="107" t="s">
        <v>462</v>
      </c>
      <c r="M48" s="107" t="s">
        <v>462</v>
      </c>
      <c r="N48" s="107" t="s">
        <v>462</v>
      </c>
      <c r="O48" s="107" t="s">
        <v>462</v>
      </c>
      <c r="P48" s="107" t="s">
        <v>462</v>
      </c>
      <c r="Q48" s="107" t="s">
        <v>462</v>
      </c>
      <c r="R48" s="107" t="s">
        <v>462</v>
      </c>
      <c r="S48" s="107" t="s">
        <v>462</v>
      </c>
      <c r="T48" s="107" t="s">
        <v>462</v>
      </c>
      <c r="U48" s="107" t="s">
        <v>462</v>
      </c>
      <c r="V48" s="107" t="s">
        <v>462</v>
      </c>
      <c r="W48" s="107" t="s">
        <v>462</v>
      </c>
      <c r="X48" s="107" t="s">
        <v>462</v>
      </c>
      <c r="Y48" s="107" t="s">
        <v>462</v>
      </c>
      <c r="Z48" s="107" t="s">
        <v>462</v>
      </c>
      <c r="AA48" s="107" t="s">
        <v>462</v>
      </c>
      <c r="AB48" s="107" t="s">
        <v>462</v>
      </c>
      <c r="AC48" s="107" t="s">
        <v>548</v>
      </c>
      <c r="AD48" s="107" t="s">
        <v>462</v>
      </c>
      <c r="AE48" s="107" t="s">
        <v>462</v>
      </c>
      <c r="AF48" s="107" t="s">
        <v>462</v>
      </c>
      <c r="AG48" s="107" t="s">
        <v>462</v>
      </c>
      <c r="AH48" s="107" t="s">
        <v>462</v>
      </c>
      <c r="AI48" s="62"/>
      <c r="AJ48" s="127">
        <v>54</v>
      </c>
      <c r="AK48" s="62"/>
      <c r="AL48" s="62"/>
      <c r="AM48" s="59"/>
    </row>
    <row r="49" spans="1:39" ht="106.5" customHeight="1">
      <c r="A49" s="105">
        <v>41</v>
      </c>
      <c r="B49" s="120" t="s">
        <v>766</v>
      </c>
      <c r="C49" s="106" t="s">
        <v>549</v>
      </c>
      <c r="D49" s="106"/>
      <c r="E49" s="19"/>
      <c r="F49" s="143" t="s">
        <v>550</v>
      </c>
      <c r="G49" s="107" t="s">
        <v>462</v>
      </c>
      <c r="H49" s="107" t="s">
        <v>462</v>
      </c>
      <c r="I49" s="107" t="s">
        <v>462</v>
      </c>
      <c r="J49" s="107" t="s">
        <v>462</v>
      </c>
      <c r="K49" s="107" t="s">
        <v>462</v>
      </c>
      <c r="L49" s="107" t="s">
        <v>462</v>
      </c>
      <c r="M49" s="107" t="s">
        <v>462</v>
      </c>
      <c r="N49" s="107" t="s">
        <v>462</v>
      </c>
      <c r="O49" s="107" t="s">
        <v>462</v>
      </c>
      <c r="P49" s="107" t="s">
        <v>462</v>
      </c>
      <c r="Q49" s="107" t="s">
        <v>462</v>
      </c>
      <c r="R49" s="107" t="s">
        <v>462</v>
      </c>
      <c r="S49" s="107" t="s">
        <v>462</v>
      </c>
      <c r="T49" s="107" t="s">
        <v>462</v>
      </c>
      <c r="U49" s="107" t="s">
        <v>462</v>
      </c>
      <c r="V49" s="107" t="s">
        <v>462</v>
      </c>
      <c r="W49" s="107" t="s">
        <v>462</v>
      </c>
      <c r="X49" s="107" t="s">
        <v>462</v>
      </c>
      <c r="Y49" s="107" t="s">
        <v>462</v>
      </c>
      <c r="Z49" s="107" t="s">
        <v>462</v>
      </c>
      <c r="AA49" s="107" t="s">
        <v>462</v>
      </c>
      <c r="AB49" s="107" t="s">
        <v>462</v>
      </c>
      <c r="AC49" s="107" t="s">
        <v>551</v>
      </c>
      <c r="AD49" s="107" t="s">
        <v>462</v>
      </c>
      <c r="AE49" s="107" t="s">
        <v>462</v>
      </c>
      <c r="AF49" s="107" t="s">
        <v>462</v>
      </c>
      <c r="AG49" s="107" t="s">
        <v>462</v>
      </c>
      <c r="AH49" s="107" t="s">
        <v>462</v>
      </c>
      <c r="AI49" s="62"/>
      <c r="AJ49" s="127">
        <v>55</v>
      </c>
      <c r="AK49" s="62"/>
      <c r="AL49" s="66"/>
      <c r="AM49" s="59"/>
    </row>
    <row r="50" spans="1:39" ht="85.5" customHeight="1">
      <c r="A50" s="105">
        <v>42</v>
      </c>
      <c r="B50" s="120" t="s">
        <v>766</v>
      </c>
      <c r="C50" s="106" t="s">
        <v>552</v>
      </c>
      <c r="D50" s="106" t="s">
        <v>808</v>
      </c>
      <c r="E50" s="19" t="s">
        <v>812</v>
      </c>
      <c r="F50" s="143" t="s">
        <v>553</v>
      </c>
      <c r="G50" s="107" t="s">
        <v>462</v>
      </c>
      <c r="H50" s="107" t="s">
        <v>462</v>
      </c>
      <c r="I50" s="107" t="s">
        <v>462</v>
      </c>
      <c r="J50" s="107" t="s">
        <v>462</v>
      </c>
      <c r="K50" s="107" t="s">
        <v>462</v>
      </c>
      <c r="L50" s="107" t="s">
        <v>462</v>
      </c>
      <c r="M50" s="107" t="s">
        <v>462</v>
      </c>
      <c r="N50" s="107" t="s">
        <v>462</v>
      </c>
      <c r="O50" s="107" t="s">
        <v>462</v>
      </c>
      <c r="P50" s="107" t="s">
        <v>462</v>
      </c>
      <c r="Q50" s="107" t="s">
        <v>462</v>
      </c>
      <c r="R50" s="107" t="s">
        <v>462</v>
      </c>
      <c r="S50" s="107" t="s">
        <v>462</v>
      </c>
      <c r="T50" s="107" t="s">
        <v>462</v>
      </c>
      <c r="U50" s="107" t="s">
        <v>462</v>
      </c>
      <c r="V50" s="107" t="s">
        <v>462</v>
      </c>
      <c r="W50" s="107" t="s">
        <v>462</v>
      </c>
      <c r="X50" s="107" t="s">
        <v>462</v>
      </c>
      <c r="Y50" s="107" t="s">
        <v>462</v>
      </c>
      <c r="Z50" s="107" t="s">
        <v>462</v>
      </c>
      <c r="AA50" s="107" t="s">
        <v>462</v>
      </c>
      <c r="AB50" s="107" t="s">
        <v>462</v>
      </c>
      <c r="AC50" s="107" t="s">
        <v>462</v>
      </c>
      <c r="AD50" s="107" t="s">
        <v>462</v>
      </c>
      <c r="AE50" s="107" t="s">
        <v>462</v>
      </c>
      <c r="AF50" s="107" t="s">
        <v>462</v>
      </c>
      <c r="AG50" s="107" t="s">
        <v>462</v>
      </c>
      <c r="AH50" s="107" t="s">
        <v>554</v>
      </c>
      <c r="AI50" s="65"/>
      <c r="AJ50" s="128">
        <v>56</v>
      </c>
      <c r="AK50" s="65"/>
      <c r="AL50" s="62"/>
      <c r="AM50" s="59"/>
    </row>
    <row r="51" spans="1:39" ht="182.25" customHeight="1">
      <c r="A51" s="105">
        <v>43</v>
      </c>
      <c r="B51" s="120" t="s">
        <v>766</v>
      </c>
      <c r="C51" s="106" t="s">
        <v>97</v>
      </c>
      <c r="D51" s="106" t="s">
        <v>809</v>
      </c>
      <c r="E51" s="19"/>
      <c r="F51" s="143" t="s">
        <v>555</v>
      </c>
      <c r="G51" s="107" t="s">
        <v>462</v>
      </c>
      <c r="H51" s="107" t="s">
        <v>462</v>
      </c>
      <c r="I51" s="107" t="s">
        <v>462</v>
      </c>
      <c r="J51" s="107" t="s">
        <v>462</v>
      </c>
      <c r="K51" s="107" t="s">
        <v>462</v>
      </c>
      <c r="L51" s="107" t="s">
        <v>462</v>
      </c>
      <c r="M51" s="107" t="s">
        <v>462</v>
      </c>
      <c r="N51" s="107" t="s">
        <v>462</v>
      </c>
      <c r="O51" s="107" t="s">
        <v>462</v>
      </c>
      <c r="P51" s="107" t="s">
        <v>462</v>
      </c>
      <c r="Q51" s="107" t="s">
        <v>462</v>
      </c>
      <c r="R51" s="107" t="s">
        <v>462</v>
      </c>
      <c r="S51" s="107" t="s">
        <v>462</v>
      </c>
      <c r="T51" s="107" t="s">
        <v>556</v>
      </c>
      <c r="U51" s="107" t="s">
        <v>462</v>
      </c>
      <c r="V51" s="107" t="s">
        <v>462</v>
      </c>
      <c r="W51" s="107" t="s">
        <v>556</v>
      </c>
      <c r="X51" s="107" t="s">
        <v>556</v>
      </c>
      <c r="Y51" s="107" t="s">
        <v>462</v>
      </c>
      <c r="Z51" s="107" t="s">
        <v>462</v>
      </c>
      <c r="AA51" s="107" t="s">
        <v>462</v>
      </c>
      <c r="AB51" s="107" t="s">
        <v>556</v>
      </c>
      <c r="AC51" s="107" t="s">
        <v>462</v>
      </c>
      <c r="AD51" s="107" t="s">
        <v>462</v>
      </c>
      <c r="AE51" s="107" t="s">
        <v>462</v>
      </c>
      <c r="AF51" s="107" t="s">
        <v>462</v>
      </c>
      <c r="AG51" s="107" t="s">
        <v>462</v>
      </c>
      <c r="AH51" s="107" t="s">
        <v>462</v>
      </c>
      <c r="AI51" s="62"/>
      <c r="AJ51" s="127">
        <v>58</v>
      </c>
      <c r="AK51" s="62"/>
      <c r="AL51" s="62"/>
      <c r="AM51" s="59"/>
    </row>
    <row r="52" spans="1:39" ht="188.25" customHeight="1">
      <c r="A52" s="105">
        <v>44</v>
      </c>
      <c r="B52" s="120" t="s">
        <v>764</v>
      </c>
      <c r="C52" s="106" t="s">
        <v>557</v>
      </c>
      <c r="D52" s="106"/>
      <c r="E52" s="19"/>
      <c r="F52" s="143" t="s">
        <v>558</v>
      </c>
      <c r="G52" s="107" t="s">
        <v>462</v>
      </c>
      <c r="H52" s="107" t="s">
        <v>462</v>
      </c>
      <c r="I52" s="107" t="s">
        <v>462</v>
      </c>
      <c r="J52" s="107" t="s">
        <v>462</v>
      </c>
      <c r="K52" s="107" t="s">
        <v>462</v>
      </c>
      <c r="L52" s="107" t="s">
        <v>462</v>
      </c>
      <c r="M52" s="107" t="s">
        <v>462</v>
      </c>
      <c r="N52" s="107" t="s">
        <v>462</v>
      </c>
      <c r="O52" s="107" t="s">
        <v>462</v>
      </c>
      <c r="P52" s="107" t="s">
        <v>462</v>
      </c>
      <c r="Q52" s="107" t="s">
        <v>462</v>
      </c>
      <c r="R52" s="107" t="s">
        <v>462</v>
      </c>
      <c r="S52" s="107" t="s">
        <v>462</v>
      </c>
      <c r="T52" s="107" t="s">
        <v>462</v>
      </c>
      <c r="U52" s="107" t="s">
        <v>462</v>
      </c>
      <c r="V52" s="107" t="s">
        <v>462</v>
      </c>
      <c r="W52" s="107" t="s">
        <v>462</v>
      </c>
      <c r="X52" s="107" t="s">
        <v>462</v>
      </c>
      <c r="Y52" s="107" t="s">
        <v>559</v>
      </c>
      <c r="Z52" s="107" t="s">
        <v>462</v>
      </c>
      <c r="AA52" s="107" t="s">
        <v>462</v>
      </c>
      <c r="AB52" s="107" t="s">
        <v>462</v>
      </c>
      <c r="AC52" s="107" t="s">
        <v>462</v>
      </c>
      <c r="AD52" s="107" t="s">
        <v>462</v>
      </c>
      <c r="AE52" s="107" t="s">
        <v>462</v>
      </c>
      <c r="AF52" s="107" t="s">
        <v>462</v>
      </c>
      <c r="AG52" s="107" t="s">
        <v>462</v>
      </c>
      <c r="AH52" s="107" t="s">
        <v>462</v>
      </c>
      <c r="AI52" s="66"/>
      <c r="AJ52" s="128" t="s">
        <v>852</v>
      </c>
      <c r="AK52" s="64"/>
      <c r="AL52" s="61"/>
      <c r="AM52" s="59"/>
    </row>
    <row r="53" spans="1:39" ht="157.5" customHeight="1">
      <c r="A53" s="105">
        <v>45</v>
      </c>
      <c r="B53" s="120" t="s">
        <v>764</v>
      </c>
      <c r="C53" s="106" t="s">
        <v>560</v>
      </c>
      <c r="D53" s="106"/>
      <c r="E53" s="19"/>
      <c r="F53" s="143" t="s">
        <v>561</v>
      </c>
      <c r="G53" s="107" t="s">
        <v>462</v>
      </c>
      <c r="H53" s="107" t="s">
        <v>462</v>
      </c>
      <c r="I53" s="107" t="s">
        <v>462</v>
      </c>
      <c r="J53" s="107" t="s">
        <v>462</v>
      </c>
      <c r="K53" s="107" t="s">
        <v>462</v>
      </c>
      <c r="L53" s="107" t="s">
        <v>462</v>
      </c>
      <c r="M53" s="107" t="s">
        <v>462</v>
      </c>
      <c r="N53" s="107" t="s">
        <v>462</v>
      </c>
      <c r="O53" s="107" t="s">
        <v>462</v>
      </c>
      <c r="P53" s="107" t="s">
        <v>462</v>
      </c>
      <c r="Q53" s="107" t="s">
        <v>462</v>
      </c>
      <c r="R53" s="107" t="s">
        <v>462</v>
      </c>
      <c r="S53" s="107" t="s">
        <v>462</v>
      </c>
      <c r="T53" s="107" t="s">
        <v>462</v>
      </c>
      <c r="U53" s="107" t="s">
        <v>462</v>
      </c>
      <c r="V53" s="107" t="s">
        <v>462</v>
      </c>
      <c r="W53" s="107" t="s">
        <v>462</v>
      </c>
      <c r="X53" s="107" t="s">
        <v>562</v>
      </c>
      <c r="Y53" s="107" t="s">
        <v>462</v>
      </c>
      <c r="Z53" s="107" t="s">
        <v>462</v>
      </c>
      <c r="AA53" s="107" t="s">
        <v>462</v>
      </c>
      <c r="AB53" s="107" t="s">
        <v>562</v>
      </c>
      <c r="AC53" s="107" t="s">
        <v>462</v>
      </c>
      <c r="AD53" s="107" t="s">
        <v>462</v>
      </c>
      <c r="AE53" s="107" t="s">
        <v>462</v>
      </c>
      <c r="AF53" s="107" t="s">
        <v>462</v>
      </c>
      <c r="AG53" s="107" t="s">
        <v>462</v>
      </c>
      <c r="AH53" s="107" t="s">
        <v>462</v>
      </c>
      <c r="AI53" s="61"/>
      <c r="AJ53" s="128">
        <v>62</v>
      </c>
      <c r="AK53" s="61"/>
      <c r="AL53" s="61"/>
      <c r="AM53" s="59"/>
    </row>
    <row r="54" spans="1:39" ht="125.25" customHeight="1">
      <c r="A54" s="105">
        <v>46</v>
      </c>
      <c r="B54" s="120" t="s">
        <v>767</v>
      </c>
      <c r="C54" s="106" t="s">
        <v>563</v>
      </c>
      <c r="D54" s="106"/>
      <c r="E54" s="19"/>
      <c r="F54" s="143" t="s">
        <v>106</v>
      </c>
      <c r="G54" s="107" t="s">
        <v>462</v>
      </c>
      <c r="H54" s="107" t="s">
        <v>462</v>
      </c>
      <c r="I54" s="107" t="s">
        <v>462</v>
      </c>
      <c r="J54" s="107" t="s">
        <v>462</v>
      </c>
      <c r="K54" s="107" t="s">
        <v>462</v>
      </c>
      <c r="L54" s="107" t="s">
        <v>462</v>
      </c>
      <c r="M54" s="107" t="s">
        <v>462</v>
      </c>
      <c r="N54" s="107" t="s">
        <v>462</v>
      </c>
      <c r="O54" s="107" t="s">
        <v>462</v>
      </c>
      <c r="P54" s="107" t="s">
        <v>462</v>
      </c>
      <c r="Q54" s="107" t="s">
        <v>462</v>
      </c>
      <c r="R54" s="107" t="s">
        <v>462</v>
      </c>
      <c r="S54" s="107" t="s">
        <v>462</v>
      </c>
      <c r="T54" s="107" t="s">
        <v>462</v>
      </c>
      <c r="U54" s="107" t="s">
        <v>462</v>
      </c>
      <c r="V54" s="107" t="s">
        <v>462</v>
      </c>
      <c r="W54" s="107" t="s">
        <v>462</v>
      </c>
      <c r="X54" s="107" t="s">
        <v>564</v>
      </c>
      <c r="Y54" s="107" t="s">
        <v>462</v>
      </c>
      <c r="Z54" s="107" t="s">
        <v>462</v>
      </c>
      <c r="AA54" s="107" t="s">
        <v>462</v>
      </c>
      <c r="AB54" s="107" t="s">
        <v>462</v>
      </c>
      <c r="AC54" s="107" t="s">
        <v>462</v>
      </c>
      <c r="AD54" s="107" t="s">
        <v>462</v>
      </c>
      <c r="AE54" s="107" t="s">
        <v>462</v>
      </c>
      <c r="AF54" s="107" t="s">
        <v>462</v>
      </c>
      <c r="AG54" s="107" t="s">
        <v>462</v>
      </c>
      <c r="AH54" s="107" t="s">
        <v>462</v>
      </c>
      <c r="AI54" s="61"/>
      <c r="AJ54" s="128">
        <v>63</v>
      </c>
      <c r="AK54" s="61"/>
      <c r="AL54" s="61"/>
      <c r="AM54" s="59"/>
    </row>
    <row r="55" spans="1:39" ht="91.5" customHeight="1">
      <c r="A55" s="105">
        <v>47</v>
      </c>
      <c r="B55" s="120" t="s">
        <v>766</v>
      </c>
      <c r="C55" s="106" t="s">
        <v>565</v>
      </c>
      <c r="D55" s="106"/>
      <c r="E55" s="19"/>
      <c r="F55" s="143" t="s">
        <v>566</v>
      </c>
      <c r="G55" s="107" t="s">
        <v>567</v>
      </c>
      <c r="H55" s="107" t="s">
        <v>567</v>
      </c>
      <c r="I55" s="107" t="s">
        <v>567</v>
      </c>
      <c r="J55" s="107" t="s">
        <v>567</v>
      </c>
      <c r="K55" s="107" t="s">
        <v>567</v>
      </c>
      <c r="L55" s="107" t="s">
        <v>567</v>
      </c>
      <c r="M55" s="107" t="s">
        <v>567</v>
      </c>
      <c r="N55" s="107" t="s">
        <v>567</v>
      </c>
      <c r="O55" s="107" t="s">
        <v>567</v>
      </c>
      <c r="P55" s="107" t="s">
        <v>567</v>
      </c>
      <c r="Q55" s="107" t="s">
        <v>567</v>
      </c>
      <c r="R55" s="107" t="s">
        <v>462</v>
      </c>
      <c r="S55" s="107" t="s">
        <v>567</v>
      </c>
      <c r="T55" s="107" t="s">
        <v>567</v>
      </c>
      <c r="U55" s="107" t="s">
        <v>567</v>
      </c>
      <c r="V55" s="107" t="s">
        <v>567</v>
      </c>
      <c r="W55" s="107" t="s">
        <v>567</v>
      </c>
      <c r="X55" s="107" t="s">
        <v>567</v>
      </c>
      <c r="Y55" s="107" t="s">
        <v>567</v>
      </c>
      <c r="Z55" s="107" t="s">
        <v>567</v>
      </c>
      <c r="AA55" s="107" t="s">
        <v>567</v>
      </c>
      <c r="AB55" s="107" t="s">
        <v>567</v>
      </c>
      <c r="AC55" s="107" t="s">
        <v>567</v>
      </c>
      <c r="AD55" s="107" t="s">
        <v>462</v>
      </c>
      <c r="AE55" s="107" t="s">
        <v>462</v>
      </c>
      <c r="AF55" s="107" t="s">
        <v>462</v>
      </c>
      <c r="AG55" s="107" t="s">
        <v>462</v>
      </c>
      <c r="AH55" s="107" t="s">
        <v>567</v>
      </c>
      <c r="AI55" s="61"/>
      <c r="AJ55" s="128">
        <v>64</v>
      </c>
      <c r="AK55" s="61"/>
      <c r="AL55" s="61"/>
      <c r="AM55" s="59"/>
    </row>
    <row r="56" spans="1:39" ht="139.5" customHeight="1">
      <c r="A56" s="105">
        <v>48</v>
      </c>
      <c r="B56" s="120" t="s">
        <v>765</v>
      </c>
      <c r="C56" s="106" t="s">
        <v>107</v>
      </c>
      <c r="D56" s="106"/>
      <c r="E56" s="19"/>
      <c r="F56" s="143" t="s">
        <v>568</v>
      </c>
      <c r="G56" s="107" t="s">
        <v>462</v>
      </c>
      <c r="H56" s="107" t="s">
        <v>462</v>
      </c>
      <c r="I56" s="107" t="s">
        <v>462</v>
      </c>
      <c r="J56" s="107" t="s">
        <v>569</v>
      </c>
      <c r="K56" s="107" t="s">
        <v>462</v>
      </c>
      <c r="L56" s="107" t="s">
        <v>569</v>
      </c>
      <c r="M56" s="107" t="s">
        <v>569</v>
      </c>
      <c r="N56" s="107" t="s">
        <v>569</v>
      </c>
      <c r="O56" s="107" t="s">
        <v>569</v>
      </c>
      <c r="P56" s="107" t="s">
        <v>569</v>
      </c>
      <c r="Q56" s="107" t="s">
        <v>462</v>
      </c>
      <c r="R56" s="107" t="s">
        <v>462</v>
      </c>
      <c r="S56" s="107" t="s">
        <v>462</v>
      </c>
      <c r="T56" s="107" t="s">
        <v>462</v>
      </c>
      <c r="U56" s="107" t="s">
        <v>569</v>
      </c>
      <c r="V56" s="107" t="s">
        <v>569</v>
      </c>
      <c r="W56" s="107" t="s">
        <v>569</v>
      </c>
      <c r="X56" s="107" t="s">
        <v>569</v>
      </c>
      <c r="Y56" s="107" t="s">
        <v>569</v>
      </c>
      <c r="Z56" s="107" t="s">
        <v>569</v>
      </c>
      <c r="AA56" s="107" t="s">
        <v>569</v>
      </c>
      <c r="AB56" s="107" t="s">
        <v>569</v>
      </c>
      <c r="AC56" s="107" t="s">
        <v>462</v>
      </c>
      <c r="AD56" s="107" t="s">
        <v>569</v>
      </c>
      <c r="AE56" s="107" t="s">
        <v>569</v>
      </c>
      <c r="AF56" s="107" t="s">
        <v>569</v>
      </c>
      <c r="AG56" s="107" t="s">
        <v>569</v>
      </c>
      <c r="AH56" s="107" t="s">
        <v>462</v>
      </c>
      <c r="AI56" s="61"/>
      <c r="AJ56" s="128">
        <v>67</v>
      </c>
      <c r="AK56" s="61"/>
      <c r="AL56" s="61"/>
      <c r="AM56" s="59"/>
    </row>
    <row r="57" spans="1:39" ht="265.5" customHeight="1">
      <c r="A57" s="105">
        <v>49</v>
      </c>
      <c r="B57" s="120" t="s">
        <v>766</v>
      </c>
      <c r="C57" s="106" t="s">
        <v>109</v>
      </c>
      <c r="D57" s="106" t="s">
        <v>810</v>
      </c>
      <c r="E57" s="19"/>
      <c r="F57" s="143" t="s">
        <v>570</v>
      </c>
      <c r="G57" s="107" t="s">
        <v>462</v>
      </c>
      <c r="H57" s="107" t="s">
        <v>462</v>
      </c>
      <c r="I57" s="107" t="s">
        <v>462</v>
      </c>
      <c r="J57" s="107" t="s">
        <v>571</v>
      </c>
      <c r="K57" s="107" t="s">
        <v>462</v>
      </c>
      <c r="L57" s="107" t="s">
        <v>462</v>
      </c>
      <c r="M57" s="107" t="s">
        <v>571</v>
      </c>
      <c r="N57" s="107" t="s">
        <v>462</v>
      </c>
      <c r="O57" s="107" t="s">
        <v>462</v>
      </c>
      <c r="P57" s="107" t="s">
        <v>462</v>
      </c>
      <c r="Q57" s="107" t="s">
        <v>462</v>
      </c>
      <c r="R57" s="107" t="s">
        <v>462</v>
      </c>
      <c r="S57" s="107" t="s">
        <v>462</v>
      </c>
      <c r="T57" s="107" t="s">
        <v>462</v>
      </c>
      <c r="U57" s="107" t="s">
        <v>462</v>
      </c>
      <c r="V57" s="107" t="s">
        <v>462</v>
      </c>
      <c r="W57" s="107" t="s">
        <v>462</v>
      </c>
      <c r="X57" s="107" t="s">
        <v>462</v>
      </c>
      <c r="Y57" s="107" t="s">
        <v>462</v>
      </c>
      <c r="Z57" s="107" t="s">
        <v>462</v>
      </c>
      <c r="AA57" s="107" t="s">
        <v>462</v>
      </c>
      <c r="AB57" s="107" t="s">
        <v>462</v>
      </c>
      <c r="AC57" s="107" t="s">
        <v>462</v>
      </c>
      <c r="AD57" s="107" t="s">
        <v>462</v>
      </c>
      <c r="AE57" s="107" t="s">
        <v>462</v>
      </c>
      <c r="AF57" s="107" t="s">
        <v>462</v>
      </c>
      <c r="AG57" s="107" t="s">
        <v>462</v>
      </c>
      <c r="AH57" s="107" t="s">
        <v>462</v>
      </c>
      <c r="AI57" s="61"/>
      <c r="AJ57" s="128" t="s">
        <v>853</v>
      </c>
      <c r="AK57" s="61"/>
      <c r="AL57" s="61"/>
      <c r="AM57" s="59"/>
    </row>
    <row r="58" spans="1:39" ht="109.5" customHeight="1">
      <c r="A58" s="105">
        <v>50</v>
      </c>
      <c r="B58" s="120" t="s">
        <v>766</v>
      </c>
      <c r="C58" s="106" t="s">
        <v>572</v>
      </c>
      <c r="D58" s="106" t="s">
        <v>811</v>
      </c>
      <c r="E58" s="19" t="s">
        <v>812</v>
      </c>
      <c r="F58" s="143" t="s">
        <v>573</v>
      </c>
      <c r="G58" s="107" t="s">
        <v>462</v>
      </c>
      <c r="H58" s="107" t="s">
        <v>462</v>
      </c>
      <c r="I58" s="107" t="s">
        <v>462</v>
      </c>
      <c r="J58" s="107" t="s">
        <v>462</v>
      </c>
      <c r="K58" s="107" t="s">
        <v>462</v>
      </c>
      <c r="L58" s="107" t="s">
        <v>462</v>
      </c>
      <c r="M58" s="107" t="s">
        <v>462</v>
      </c>
      <c r="N58" s="107" t="s">
        <v>462</v>
      </c>
      <c r="O58" s="107" t="s">
        <v>462</v>
      </c>
      <c r="P58" s="107" t="s">
        <v>462</v>
      </c>
      <c r="Q58" s="107" t="s">
        <v>462</v>
      </c>
      <c r="R58" s="107" t="s">
        <v>462</v>
      </c>
      <c r="S58" s="107" t="s">
        <v>462</v>
      </c>
      <c r="T58" s="107" t="s">
        <v>462</v>
      </c>
      <c r="U58" s="107" t="s">
        <v>462</v>
      </c>
      <c r="V58" s="107" t="s">
        <v>462</v>
      </c>
      <c r="W58" s="107" t="s">
        <v>462</v>
      </c>
      <c r="X58" s="107" t="s">
        <v>462</v>
      </c>
      <c r="Y58" s="107" t="s">
        <v>462</v>
      </c>
      <c r="Z58" s="107" t="s">
        <v>462</v>
      </c>
      <c r="AA58" s="107" t="s">
        <v>462</v>
      </c>
      <c r="AB58" s="107" t="s">
        <v>462</v>
      </c>
      <c r="AC58" s="107" t="s">
        <v>462</v>
      </c>
      <c r="AD58" s="107" t="s">
        <v>462</v>
      </c>
      <c r="AE58" s="107" t="s">
        <v>574</v>
      </c>
      <c r="AF58" s="107" t="s">
        <v>462</v>
      </c>
      <c r="AG58" s="107" t="s">
        <v>574</v>
      </c>
      <c r="AH58" s="107" t="s">
        <v>462</v>
      </c>
      <c r="AI58" s="61"/>
      <c r="AJ58" s="128">
        <v>73</v>
      </c>
      <c r="AK58" s="61"/>
      <c r="AL58" s="61"/>
      <c r="AM58" s="59"/>
    </row>
    <row r="59" spans="1:39" ht="88.5" customHeight="1">
      <c r="A59" s="105">
        <v>51</v>
      </c>
      <c r="B59" s="120" t="s">
        <v>766</v>
      </c>
      <c r="C59" s="106" t="s">
        <v>115</v>
      </c>
      <c r="D59" s="106"/>
      <c r="E59" s="19"/>
      <c r="F59" s="143" t="s">
        <v>575</v>
      </c>
      <c r="G59" s="107" t="s">
        <v>462</v>
      </c>
      <c r="H59" s="107" t="s">
        <v>462</v>
      </c>
      <c r="I59" s="107" t="s">
        <v>462</v>
      </c>
      <c r="J59" s="107" t="s">
        <v>576</v>
      </c>
      <c r="K59" s="107" t="s">
        <v>462</v>
      </c>
      <c r="L59" s="107" t="s">
        <v>462</v>
      </c>
      <c r="M59" s="107" t="s">
        <v>462</v>
      </c>
      <c r="N59" s="107" t="s">
        <v>462</v>
      </c>
      <c r="O59" s="107" t="s">
        <v>462</v>
      </c>
      <c r="P59" s="107" t="s">
        <v>462</v>
      </c>
      <c r="Q59" s="107" t="s">
        <v>462</v>
      </c>
      <c r="R59" s="107" t="s">
        <v>462</v>
      </c>
      <c r="S59" s="107" t="s">
        <v>462</v>
      </c>
      <c r="T59" s="107" t="s">
        <v>462</v>
      </c>
      <c r="U59" s="107" t="s">
        <v>462</v>
      </c>
      <c r="V59" s="107" t="s">
        <v>462</v>
      </c>
      <c r="W59" s="107" t="s">
        <v>462</v>
      </c>
      <c r="X59" s="107" t="s">
        <v>462</v>
      </c>
      <c r="Y59" s="107" t="s">
        <v>462</v>
      </c>
      <c r="Z59" s="107" t="s">
        <v>462</v>
      </c>
      <c r="AA59" s="107" t="s">
        <v>462</v>
      </c>
      <c r="AB59" s="107" t="s">
        <v>462</v>
      </c>
      <c r="AC59" s="107" t="s">
        <v>462</v>
      </c>
      <c r="AD59" s="107" t="s">
        <v>462</v>
      </c>
      <c r="AE59" s="107" t="s">
        <v>462</v>
      </c>
      <c r="AF59" s="107" t="s">
        <v>462</v>
      </c>
      <c r="AG59" s="107" t="s">
        <v>462</v>
      </c>
      <c r="AH59" s="107" t="s">
        <v>462</v>
      </c>
      <c r="AI59" s="61"/>
      <c r="AJ59" s="128">
        <v>74</v>
      </c>
      <c r="AK59" s="61"/>
      <c r="AL59" s="61"/>
      <c r="AM59" s="59"/>
    </row>
    <row r="60" spans="1:39" ht="153.75" customHeight="1">
      <c r="A60" s="105">
        <v>52</v>
      </c>
      <c r="B60" s="120" t="s">
        <v>766</v>
      </c>
      <c r="C60" s="106" t="s">
        <v>577</v>
      </c>
      <c r="D60" s="106" t="s">
        <v>813</v>
      </c>
      <c r="E60" s="19"/>
      <c r="F60" s="143" t="s">
        <v>578</v>
      </c>
      <c r="G60" s="107" t="s">
        <v>462</v>
      </c>
      <c r="H60" s="107" t="s">
        <v>462</v>
      </c>
      <c r="I60" s="107" t="s">
        <v>462</v>
      </c>
      <c r="J60" s="107" t="s">
        <v>579</v>
      </c>
      <c r="K60" s="107" t="s">
        <v>462</v>
      </c>
      <c r="L60" s="107" t="s">
        <v>462</v>
      </c>
      <c r="M60" s="107" t="s">
        <v>579</v>
      </c>
      <c r="N60" s="107" t="s">
        <v>462</v>
      </c>
      <c r="O60" s="107" t="s">
        <v>462</v>
      </c>
      <c r="P60" s="107" t="s">
        <v>462</v>
      </c>
      <c r="Q60" s="107" t="s">
        <v>462</v>
      </c>
      <c r="R60" s="107" t="s">
        <v>462</v>
      </c>
      <c r="S60" s="107" t="s">
        <v>462</v>
      </c>
      <c r="T60" s="107" t="s">
        <v>462</v>
      </c>
      <c r="U60" s="107" t="s">
        <v>462</v>
      </c>
      <c r="V60" s="107" t="s">
        <v>462</v>
      </c>
      <c r="W60" s="107" t="s">
        <v>462</v>
      </c>
      <c r="X60" s="107" t="s">
        <v>462</v>
      </c>
      <c r="Y60" s="107" t="s">
        <v>462</v>
      </c>
      <c r="Z60" s="107" t="s">
        <v>462</v>
      </c>
      <c r="AA60" s="107" t="s">
        <v>462</v>
      </c>
      <c r="AB60" s="107" t="s">
        <v>462</v>
      </c>
      <c r="AC60" s="107" t="s">
        <v>462</v>
      </c>
      <c r="AD60" s="107" t="s">
        <v>462</v>
      </c>
      <c r="AE60" s="107" t="s">
        <v>462</v>
      </c>
      <c r="AF60" s="107" t="s">
        <v>462</v>
      </c>
      <c r="AG60" s="107" t="s">
        <v>462</v>
      </c>
      <c r="AH60" s="107" t="s">
        <v>462</v>
      </c>
      <c r="AI60" s="61"/>
      <c r="AJ60" s="128">
        <v>75</v>
      </c>
      <c r="AK60" s="61"/>
      <c r="AL60" s="61"/>
      <c r="AM60" s="59"/>
    </row>
    <row r="61" spans="1:39" ht="138" customHeight="1">
      <c r="A61" s="105">
        <v>53</v>
      </c>
      <c r="B61" s="120" t="s">
        <v>766</v>
      </c>
      <c r="C61" s="106" t="s">
        <v>580</v>
      </c>
      <c r="D61" s="106" t="s">
        <v>814</v>
      </c>
      <c r="E61" s="19"/>
      <c r="F61" s="143" t="s">
        <v>581</v>
      </c>
      <c r="G61" s="107" t="s">
        <v>462</v>
      </c>
      <c r="H61" s="107" t="s">
        <v>462</v>
      </c>
      <c r="I61" s="107" t="s">
        <v>462</v>
      </c>
      <c r="J61" s="107" t="s">
        <v>462</v>
      </c>
      <c r="K61" s="107" t="s">
        <v>462</v>
      </c>
      <c r="L61" s="107" t="s">
        <v>462</v>
      </c>
      <c r="M61" s="107" t="s">
        <v>582</v>
      </c>
      <c r="N61" s="107" t="s">
        <v>462</v>
      </c>
      <c r="O61" s="107" t="s">
        <v>462</v>
      </c>
      <c r="P61" s="107" t="s">
        <v>462</v>
      </c>
      <c r="Q61" s="107" t="s">
        <v>462</v>
      </c>
      <c r="R61" s="107" t="s">
        <v>462</v>
      </c>
      <c r="S61" s="107" t="s">
        <v>462</v>
      </c>
      <c r="T61" s="107" t="s">
        <v>462</v>
      </c>
      <c r="U61" s="107" t="s">
        <v>462</v>
      </c>
      <c r="V61" s="107" t="s">
        <v>462</v>
      </c>
      <c r="W61" s="107" t="s">
        <v>462</v>
      </c>
      <c r="X61" s="107" t="s">
        <v>462</v>
      </c>
      <c r="Y61" s="107" t="s">
        <v>462</v>
      </c>
      <c r="Z61" s="107" t="s">
        <v>462</v>
      </c>
      <c r="AA61" s="107" t="s">
        <v>462</v>
      </c>
      <c r="AB61" s="107" t="s">
        <v>462</v>
      </c>
      <c r="AC61" s="107" t="s">
        <v>462</v>
      </c>
      <c r="AD61" s="107" t="s">
        <v>462</v>
      </c>
      <c r="AE61" s="107" t="s">
        <v>462</v>
      </c>
      <c r="AF61" s="107" t="s">
        <v>462</v>
      </c>
      <c r="AG61" s="107" t="s">
        <v>462</v>
      </c>
      <c r="AH61" s="107" t="s">
        <v>462</v>
      </c>
      <c r="AI61" s="61"/>
      <c r="AJ61" s="128" t="s">
        <v>854</v>
      </c>
      <c r="AK61" s="61"/>
      <c r="AL61" s="61"/>
      <c r="AM61" s="59"/>
    </row>
    <row r="62" spans="1:39" ht="64.5" customHeight="1">
      <c r="A62" s="105">
        <v>54</v>
      </c>
      <c r="B62" s="120" t="s">
        <v>764</v>
      </c>
      <c r="C62" s="106" t="s">
        <v>583</v>
      </c>
      <c r="D62" s="106"/>
      <c r="E62" s="19"/>
      <c r="F62" s="143" t="s">
        <v>121</v>
      </c>
      <c r="G62" s="107" t="s">
        <v>462</v>
      </c>
      <c r="H62" s="107" t="s">
        <v>462</v>
      </c>
      <c r="I62" s="107" t="s">
        <v>462</v>
      </c>
      <c r="J62" s="107" t="s">
        <v>584</v>
      </c>
      <c r="K62" s="107" t="s">
        <v>462</v>
      </c>
      <c r="L62" s="107" t="s">
        <v>584</v>
      </c>
      <c r="M62" s="107" t="s">
        <v>584</v>
      </c>
      <c r="N62" s="107" t="s">
        <v>584</v>
      </c>
      <c r="O62" s="107" t="s">
        <v>462</v>
      </c>
      <c r="P62" s="107" t="s">
        <v>462</v>
      </c>
      <c r="Q62" s="107" t="s">
        <v>462</v>
      </c>
      <c r="R62" s="107" t="s">
        <v>462</v>
      </c>
      <c r="S62" s="107" t="s">
        <v>462</v>
      </c>
      <c r="T62" s="107" t="s">
        <v>462</v>
      </c>
      <c r="U62" s="107" t="s">
        <v>584</v>
      </c>
      <c r="V62" s="107" t="s">
        <v>462</v>
      </c>
      <c r="W62" s="107" t="s">
        <v>462</v>
      </c>
      <c r="X62" s="107" t="s">
        <v>462</v>
      </c>
      <c r="Y62" s="107" t="s">
        <v>462</v>
      </c>
      <c r="Z62" s="107" t="s">
        <v>462</v>
      </c>
      <c r="AA62" s="107" t="s">
        <v>462</v>
      </c>
      <c r="AB62" s="107" t="s">
        <v>462</v>
      </c>
      <c r="AC62" s="107" t="s">
        <v>462</v>
      </c>
      <c r="AD62" s="107" t="s">
        <v>462</v>
      </c>
      <c r="AE62" s="107" t="s">
        <v>462</v>
      </c>
      <c r="AF62" s="107" t="s">
        <v>462</v>
      </c>
      <c r="AG62" s="107" t="s">
        <v>462</v>
      </c>
      <c r="AH62" s="107" t="s">
        <v>462</v>
      </c>
      <c r="AI62" s="61"/>
      <c r="AJ62" s="128">
        <v>78</v>
      </c>
      <c r="AK62" s="61"/>
      <c r="AL62" s="61"/>
      <c r="AM62" s="59"/>
    </row>
    <row r="63" spans="1:39" ht="266.25" customHeight="1">
      <c r="A63" s="105">
        <v>55</v>
      </c>
      <c r="B63" s="120" t="s">
        <v>766</v>
      </c>
      <c r="C63" s="106" t="s">
        <v>123</v>
      </c>
      <c r="D63" s="106" t="s">
        <v>820</v>
      </c>
      <c r="E63" s="19"/>
      <c r="F63" s="143" t="s">
        <v>877</v>
      </c>
      <c r="G63" s="107" t="s">
        <v>585</v>
      </c>
      <c r="H63" s="107" t="s">
        <v>462</v>
      </c>
      <c r="I63" s="107" t="s">
        <v>462</v>
      </c>
      <c r="J63" s="107" t="s">
        <v>462</v>
      </c>
      <c r="K63" s="107" t="s">
        <v>462</v>
      </c>
      <c r="L63" s="107" t="s">
        <v>586</v>
      </c>
      <c r="M63" s="107" t="s">
        <v>462</v>
      </c>
      <c r="N63" s="107" t="s">
        <v>585</v>
      </c>
      <c r="O63" s="107" t="s">
        <v>462</v>
      </c>
      <c r="P63" s="107" t="s">
        <v>585</v>
      </c>
      <c r="Q63" s="107" t="s">
        <v>462</v>
      </c>
      <c r="R63" s="107" t="s">
        <v>462</v>
      </c>
      <c r="S63" s="107" t="s">
        <v>585</v>
      </c>
      <c r="T63" s="107" t="s">
        <v>462</v>
      </c>
      <c r="U63" s="107" t="s">
        <v>585</v>
      </c>
      <c r="V63" s="107" t="s">
        <v>462</v>
      </c>
      <c r="W63" s="107" t="s">
        <v>585</v>
      </c>
      <c r="X63" s="107" t="s">
        <v>585</v>
      </c>
      <c r="Y63" s="107" t="s">
        <v>585</v>
      </c>
      <c r="Z63" s="107" t="s">
        <v>585</v>
      </c>
      <c r="AA63" s="107" t="s">
        <v>585</v>
      </c>
      <c r="AB63" s="107" t="s">
        <v>462</v>
      </c>
      <c r="AC63" s="107" t="s">
        <v>462</v>
      </c>
      <c r="AD63" s="107" t="s">
        <v>585</v>
      </c>
      <c r="AE63" s="107" t="s">
        <v>462</v>
      </c>
      <c r="AF63" s="107" t="s">
        <v>462</v>
      </c>
      <c r="AG63" s="107" t="s">
        <v>462</v>
      </c>
      <c r="AH63" s="107" t="s">
        <v>462</v>
      </c>
      <c r="AI63" s="71"/>
      <c r="AJ63" s="130" t="s">
        <v>855</v>
      </c>
      <c r="AK63" s="71"/>
      <c r="AL63" s="61"/>
      <c r="AM63" s="59"/>
    </row>
    <row r="64" spans="1:39" ht="251.25" customHeight="1">
      <c r="A64" s="105">
        <v>56</v>
      </c>
      <c r="B64" s="120" t="s">
        <v>766</v>
      </c>
      <c r="C64" s="106" t="s">
        <v>125</v>
      </c>
      <c r="D64" s="106" t="s">
        <v>821</v>
      </c>
      <c r="E64" s="19"/>
      <c r="F64" s="143" t="s">
        <v>883</v>
      </c>
      <c r="G64" s="107" t="s">
        <v>462</v>
      </c>
      <c r="H64" s="107" t="s">
        <v>462</v>
      </c>
      <c r="I64" s="107" t="s">
        <v>462</v>
      </c>
      <c r="J64" s="107" t="s">
        <v>462</v>
      </c>
      <c r="K64" s="107" t="s">
        <v>462</v>
      </c>
      <c r="L64" s="107" t="s">
        <v>587</v>
      </c>
      <c r="M64" s="107" t="s">
        <v>462</v>
      </c>
      <c r="N64" s="107" t="s">
        <v>462</v>
      </c>
      <c r="O64" s="107" t="s">
        <v>462</v>
      </c>
      <c r="P64" s="107" t="s">
        <v>462</v>
      </c>
      <c r="Q64" s="107" t="s">
        <v>462</v>
      </c>
      <c r="R64" s="107" t="s">
        <v>462</v>
      </c>
      <c r="S64" s="107" t="s">
        <v>462</v>
      </c>
      <c r="T64" s="107" t="s">
        <v>462</v>
      </c>
      <c r="U64" s="107" t="s">
        <v>587</v>
      </c>
      <c r="V64" s="107" t="s">
        <v>462</v>
      </c>
      <c r="W64" s="107" t="s">
        <v>462</v>
      </c>
      <c r="X64" s="107" t="s">
        <v>462</v>
      </c>
      <c r="Y64" s="107" t="s">
        <v>462</v>
      </c>
      <c r="Z64" s="107" t="s">
        <v>462</v>
      </c>
      <c r="AA64" s="107" t="s">
        <v>462</v>
      </c>
      <c r="AB64" s="107" t="s">
        <v>462</v>
      </c>
      <c r="AC64" s="107" t="s">
        <v>462</v>
      </c>
      <c r="AD64" s="107" t="s">
        <v>462</v>
      </c>
      <c r="AE64" s="107" t="s">
        <v>462</v>
      </c>
      <c r="AF64" s="107" t="s">
        <v>462</v>
      </c>
      <c r="AG64" s="107" t="s">
        <v>462</v>
      </c>
      <c r="AH64" s="107" t="s">
        <v>462</v>
      </c>
      <c r="AI64" s="60"/>
      <c r="AJ64" s="130">
        <v>81</v>
      </c>
      <c r="AK64" s="60"/>
      <c r="AL64" s="61"/>
      <c r="AM64" s="59"/>
    </row>
    <row r="65" spans="1:39" ht="175.5" customHeight="1">
      <c r="A65" s="105">
        <v>57</v>
      </c>
      <c r="B65" s="106" t="s">
        <v>766</v>
      </c>
      <c r="C65" s="106" t="s">
        <v>588</v>
      </c>
      <c r="D65" s="106"/>
      <c r="E65" s="19"/>
      <c r="F65" s="143" t="s">
        <v>589</v>
      </c>
      <c r="G65" s="107" t="s">
        <v>462</v>
      </c>
      <c r="H65" s="107" t="s">
        <v>462</v>
      </c>
      <c r="I65" s="107" t="s">
        <v>462</v>
      </c>
      <c r="J65" s="107" t="s">
        <v>462</v>
      </c>
      <c r="K65" s="107" t="s">
        <v>462</v>
      </c>
      <c r="L65" s="107" t="s">
        <v>590</v>
      </c>
      <c r="M65" s="107" t="s">
        <v>462</v>
      </c>
      <c r="N65" s="107" t="s">
        <v>462</v>
      </c>
      <c r="O65" s="107" t="s">
        <v>462</v>
      </c>
      <c r="P65" s="107" t="s">
        <v>462</v>
      </c>
      <c r="Q65" s="107" t="s">
        <v>462</v>
      </c>
      <c r="R65" s="107" t="s">
        <v>462</v>
      </c>
      <c r="S65" s="107" t="s">
        <v>462</v>
      </c>
      <c r="T65" s="107" t="s">
        <v>462</v>
      </c>
      <c r="U65" s="107" t="s">
        <v>590</v>
      </c>
      <c r="V65" s="107" t="s">
        <v>462</v>
      </c>
      <c r="W65" s="107" t="s">
        <v>590</v>
      </c>
      <c r="X65" s="107" t="s">
        <v>462</v>
      </c>
      <c r="Y65" s="107" t="s">
        <v>462</v>
      </c>
      <c r="Z65" s="107" t="s">
        <v>462</v>
      </c>
      <c r="AA65" s="107" t="s">
        <v>462</v>
      </c>
      <c r="AB65" s="107" t="s">
        <v>462</v>
      </c>
      <c r="AC65" s="107" t="s">
        <v>462</v>
      </c>
      <c r="AD65" s="107" t="s">
        <v>462</v>
      </c>
      <c r="AE65" s="107" t="s">
        <v>462</v>
      </c>
      <c r="AF65" s="107" t="s">
        <v>462</v>
      </c>
      <c r="AG65" s="107" t="s">
        <v>462</v>
      </c>
      <c r="AH65" s="107" t="s">
        <v>462</v>
      </c>
      <c r="AI65" s="65"/>
      <c r="AJ65" s="128">
        <v>82</v>
      </c>
      <c r="AK65" s="65"/>
      <c r="AL65" s="61"/>
      <c r="AM65" s="59"/>
    </row>
    <row r="66" spans="1:39" ht="164.25" customHeight="1">
      <c r="A66" s="105">
        <v>58</v>
      </c>
      <c r="B66" s="120" t="s">
        <v>766</v>
      </c>
      <c r="C66" s="106" t="s">
        <v>591</v>
      </c>
      <c r="D66" s="106" t="s">
        <v>822</v>
      </c>
      <c r="E66" s="19"/>
      <c r="F66" s="143" t="s">
        <v>592</v>
      </c>
      <c r="G66" s="107" t="s">
        <v>462</v>
      </c>
      <c r="H66" s="107" t="s">
        <v>462</v>
      </c>
      <c r="I66" s="107" t="s">
        <v>462</v>
      </c>
      <c r="J66" s="107" t="s">
        <v>462</v>
      </c>
      <c r="K66" s="107" t="s">
        <v>462</v>
      </c>
      <c r="L66" s="107" t="s">
        <v>462</v>
      </c>
      <c r="M66" s="107" t="s">
        <v>593</v>
      </c>
      <c r="N66" s="107" t="s">
        <v>462</v>
      </c>
      <c r="O66" s="107" t="s">
        <v>462</v>
      </c>
      <c r="P66" s="107" t="s">
        <v>462</v>
      </c>
      <c r="Q66" s="107" t="s">
        <v>462</v>
      </c>
      <c r="R66" s="107" t="s">
        <v>462</v>
      </c>
      <c r="S66" s="107" t="s">
        <v>462</v>
      </c>
      <c r="T66" s="107" t="s">
        <v>462</v>
      </c>
      <c r="U66" s="107" t="s">
        <v>462</v>
      </c>
      <c r="V66" s="107" t="s">
        <v>462</v>
      </c>
      <c r="W66" s="107" t="s">
        <v>462</v>
      </c>
      <c r="X66" s="107" t="s">
        <v>462</v>
      </c>
      <c r="Y66" s="107" t="s">
        <v>462</v>
      </c>
      <c r="Z66" s="107" t="s">
        <v>462</v>
      </c>
      <c r="AA66" s="107" t="s">
        <v>462</v>
      </c>
      <c r="AB66" s="107" t="s">
        <v>462</v>
      </c>
      <c r="AC66" s="107" t="s">
        <v>462</v>
      </c>
      <c r="AD66" s="107" t="s">
        <v>462</v>
      </c>
      <c r="AE66" s="107" t="s">
        <v>462</v>
      </c>
      <c r="AF66" s="107" t="s">
        <v>462</v>
      </c>
      <c r="AG66" s="107" t="s">
        <v>462</v>
      </c>
      <c r="AH66" s="107" t="s">
        <v>462</v>
      </c>
      <c r="AI66" s="61"/>
      <c r="AJ66" s="128">
        <v>83</v>
      </c>
      <c r="AK66" s="61"/>
      <c r="AL66" s="61"/>
      <c r="AM66" s="59"/>
    </row>
    <row r="67" spans="1:39" ht="68.25" customHeight="1">
      <c r="A67" s="105">
        <v>59</v>
      </c>
      <c r="B67" s="120" t="s">
        <v>766</v>
      </c>
      <c r="C67" s="106" t="s">
        <v>594</v>
      </c>
      <c r="D67" s="106" t="s">
        <v>823</v>
      </c>
      <c r="E67" s="19"/>
      <c r="F67" s="143" t="s">
        <v>595</v>
      </c>
      <c r="G67" s="107" t="s">
        <v>462</v>
      </c>
      <c r="H67" s="107" t="s">
        <v>462</v>
      </c>
      <c r="I67" s="107" t="s">
        <v>462</v>
      </c>
      <c r="J67" s="107" t="s">
        <v>462</v>
      </c>
      <c r="K67" s="107" t="s">
        <v>462</v>
      </c>
      <c r="L67" s="107" t="s">
        <v>462</v>
      </c>
      <c r="M67" s="107" t="s">
        <v>462</v>
      </c>
      <c r="N67" s="107" t="s">
        <v>462</v>
      </c>
      <c r="O67" s="107" t="s">
        <v>462</v>
      </c>
      <c r="P67" s="107" t="s">
        <v>596</v>
      </c>
      <c r="Q67" s="107" t="s">
        <v>462</v>
      </c>
      <c r="R67" s="107" t="s">
        <v>462</v>
      </c>
      <c r="S67" s="107" t="s">
        <v>462</v>
      </c>
      <c r="T67" s="107" t="s">
        <v>462</v>
      </c>
      <c r="U67" s="107" t="s">
        <v>462</v>
      </c>
      <c r="V67" s="107" t="s">
        <v>462</v>
      </c>
      <c r="W67" s="107" t="s">
        <v>462</v>
      </c>
      <c r="X67" s="107" t="s">
        <v>462</v>
      </c>
      <c r="Y67" s="107" t="s">
        <v>462</v>
      </c>
      <c r="Z67" s="107" t="s">
        <v>596</v>
      </c>
      <c r="AA67" s="107" t="s">
        <v>462</v>
      </c>
      <c r="AB67" s="107" t="s">
        <v>462</v>
      </c>
      <c r="AC67" s="107" t="s">
        <v>462</v>
      </c>
      <c r="AD67" s="107" t="s">
        <v>462</v>
      </c>
      <c r="AE67" s="107" t="s">
        <v>462</v>
      </c>
      <c r="AF67" s="107" t="s">
        <v>462</v>
      </c>
      <c r="AG67" s="107" t="s">
        <v>462</v>
      </c>
      <c r="AH67" s="107" t="s">
        <v>462</v>
      </c>
      <c r="AI67" s="61"/>
      <c r="AJ67" s="128">
        <v>84</v>
      </c>
      <c r="AK67" s="61"/>
      <c r="AL67" s="61"/>
      <c r="AM67" s="59"/>
    </row>
    <row r="68" spans="1:39" ht="78.75" customHeight="1">
      <c r="A68" s="105">
        <v>60</v>
      </c>
      <c r="B68" s="120" t="s">
        <v>766</v>
      </c>
      <c r="C68" s="106" t="s">
        <v>597</v>
      </c>
      <c r="D68" s="106" t="s">
        <v>823</v>
      </c>
      <c r="E68" s="19"/>
      <c r="F68" s="143" t="s">
        <v>598</v>
      </c>
      <c r="G68" s="107" t="s">
        <v>462</v>
      </c>
      <c r="H68" s="107" t="s">
        <v>462</v>
      </c>
      <c r="I68" s="107" t="s">
        <v>462</v>
      </c>
      <c r="J68" s="107" t="s">
        <v>462</v>
      </c>
      <c r="K68" s="107" t="s">
        <v>462</v>
      </c>
      <c r="L68" s="107" t="s">
        <v>462</v>
      </c>
      <c r="M68" s="107" t="s">
        <v>462</v>
      </c>
      <c r="N68" s="107" t="s">
        <v>462</v>
      </c>
      <c r="O68" s="107" t="s">
        <v>462</v>
      </c>
      <c r="P68" s="107" t="s">
        <v>462</v>
      </c>
      <c r="Q68" s="107" t="s">
        <v>462</v>
      </c>
      <c r="R68" s="107" t="s">
        <v>462</v>
      </c>
      <c r="S68" s="107" t="s">
        <v>462</v>
      </c>
      <c r="T68" s="107" t="s">
        <v>462</v>
      </c>
      <c r="U68" s="107" t="s">
        <v>462</v>
      </c>
      <c r="V68" s="107" t="s">
        <v>462</v>
      </c>
      <c r="W68" s="107" t="s">
        <v>462</v>
      </c>
      <c r="X68" s="107" t="s">
        <v>462</v>
      </c>
      <c r="Y68" s="107" t="s">
        <v>462</v>
      </c>
      <c r="Z68" s="107" t="s">
        <v>462</v>
      </c>
      <c r="AA68" s="107" t="s">
        <v>599</v>
      </c>
      <c r="AB68" s="107" t="s">
        <v>462</v>
      </c>
      <c r="AC68" s="107" t="s">
        <v>462</v>
      </c>
      <c r="AD68" s="107" t="s">
        <v>599</v>
      </c>
      <c r="AE68" s="107" t="s">
        <v>462</v>
      </c>
      <c r="AF68" s="107" t="s">
        <v>462</v>
      </c>
      <c r="AG68" s="107" t="s">
        <v>462</v>
      </c>
      <c r="AH68" s="107" t="s">
        <v>462</v>
      </c>
      <c r="AI68" s="61"/>
      <c r="AJ68" s="128">
        <v>85</v>
      </c>
      <c r="AK68" s="61"/>
      <c r="AL68" s="61"/>
      <c r="AM68" s="59"/>
    </row>
    <row r="69" spans="1:39" ht="144.75" customHeight="1">
      <c r="A69" s="105">
        <v>61</v>
      </c>
      <c r="B69" s="120" t="s">
        <v>766</v>
      </c>
      <c r="C69" s="106" t="s">
        <v>600</v>
      </c>
      <c r="D69" s="106" t="s">
        <v>824</v>
      </c>
      <c r="E69" s="19"/>
      <c r="F69" s="143" t="s">
        <v>601</v>
      </c>
      <c r="G69" s="107" t="s">
        <v>462</v>
      </c>
      <c r="H69" s="107" t="s">
        <v>462</v>
      </c>
      <c r="I69" s="107" t="s">
        <v>462</v>
      </c>
      <c r="J69" s="107" t="s">
        <v>462</v>
      </c>
      <c r="K69" s="107" t="s">
        <v>462</v>
      </c>
      <c r="L69" s="107" t="s">
        <v>462</v>
      </c>
      <c r="M69" s="107" t="s">
        <v>462</v>
      </c>
      <c r="N69" s="107" t="s">
        <v>462</v>
      </c>
      <c r="O69" s="107" t="s">
        <v>462</v>
      </c>
      <c r="P69" s="107" t="s">
        <v>462</v>
      </c>
      <c r="Q69" s="107" t="s">
        <v>462</v>
      </c>
      <c r="R69" s="107" t="s">
        <v>462</v>
      </c>
      <c r="S69" s="107" t="s">
        <v>462</v>
      </c>
      <c r="T69" s="107" t="s">
        <v>462</v>
      </c>
      <c r="U69" s="107" t="s">
        <v>462</v>
      </c>
      <c r="V69" s="107" t="s">
        <v>462</v>
      </c>
      <c r="W69" s="107" t="s">
        <v>462</v>
      </c>
      <c r="X69" s="107" t="s">
        <v>462</v>
      </c>
      <c r="Y69" s="107" t="s">
        <v>462</v>
      </c>
      <c r="Z69" s="107" t="s">
        <v>462</v>
      </c>
      <c r="AA69" s="107" t="s">
        <v>602</v>
      </c>
      <c r="AB69" s="107" t="s">
        <v>462</v>
      </c>
      <c r="AC69" s="107" t="s">
        <v>462</v>
      </c>
      <c r="AD69" s="107" t="s">
        <v>602</v>
      </c>
      <c r="AE69" s="107" t="s">
        <v>602</v>
      </c>
      <c r="AF69" s="107" t="s">
        <v>602</v>
      </c>
      <c r="AG69" s="107" t="s">
        <v>602</v>
      </c>
      <c r="AH69" s="107" t="s">
        <v>462</v>
      </c>
      <c r="AI69" s="66"/>
      <c r="AJ69" s="130">
        <v>86</v>
      </c>
      <c r="AK69" s="66"/>
      <c r="AL69" s="66"/>
      <c r="AM69" s="59"/>
    </row>
    <row r="70" spans="1:39" ht="255.75" customHeight="1">
      <c r="A70" s="105">
        <v>62</v>
      </c>
      <c r="B70" s="120" t="s">
        <v>766</v>
      </c>
      <c r="C70" s="106" t="s">
        <v>603</v>
      </c>
      <c r="D70" s="106" t="s">
        <v>842</v>
      </c>
      <c r="E70" s="19" t="s">
        <v>812</v>
      </c>
      <c r="F70" s="143" t="s">
        <v>878</v>
      </c>
      <c r="G70" s="107" t="s">
        <v>462</v>
      </c>
      <c r="H70" s="107" t="s">
        <v>462</v>
      </c>
      <c r="I70" s="107" t="s">
        <v>462</v>
      </c>
      <c r="J70" s="107" t="s">
        <v>462</v>
      </c>
      <c r="K70" s="107" t="s">
        <v>462</v>
      </c>
      <c r="L70" s="107" t="s">
        <v>462</v>
      </c>
      <c r="M70" s="107" t="s">
        <v>462</v>
      </c>
      <c r="N70" s="107" t="s">
        <v>462</v>
      </c>
      <c r="O70" s="107" t="s">
        <v>462</v>
      </c>
      <c r="P70" s="107" t="s">
        <v>462</v>
      </c>
      <c r="Q70" s="107" t="s">
        <v>462</v>
      </c>
      <c r="R70" s="107" t="s">
        <v>462</v>
      </c>
      <c r="S70" s="107" t="s">
        <v>462</v>
      </c>
      <c r="T70" s="107" t="s">
        <v>462</v>
      </c>
      <c r="U70" s="107" t="s">
        <v>462</v>
      </c>
      <c r="V70" s="107" t="s">
        <v>462</v>
      </c>
      <c r="W70" s="107" t="s">
        <v>462</v>
      </c>
      <c r="X70" s="107" t="s">
        <v>462</v>
      </c>
      <c r="Y70" s="107" t="s">
        <v>462</v>
      </c>
      <c r="Z70" s="107" t="s">
        <v>462</v>
      </c>
      <c r="AA70" s="107" t="s">
        <v>604</v>
      </c>
      <c r="AB70" s="107" t="s">
        <v>462</v>
      </c>
      <c r="AC70" s="107" t="s">
        <v>462</v>
      </c>
      <c r="AD70" s="107" t="s">
        <v>604</v>
      </c>
      <c r="AE70" s="107" t="s">
        <v>604</v>
      </c>
      <c r="AF70" s="107" t="s">
        <v>604</v>
      </c>
      <c r="AG70" s="107" t="s">
        <v>604</v>
      </c>
      <c r="AH70" s="107" t="s">
        <v>462</v>
      </c>
      <c r="AI70" s="61"/>
      <c r="AJ70" s="128">
        <v>87</v>
      </c>
      <c r="AK70" s="61"/>
      <c r="AL70" s="61"/>
    </row>
    <row r="71" spans="1:39" ht="135.75" customHeight="1">
      <c r="A71" s="105">
        <v>63</v>
      </c>
      <c r="B71" s="120" t="s">
        <v>767</v>
      </c>
      <c r="C71" s="106" t="s">
        <v>605</v>
      </c>
      <c r="D71" s="106"/>
      <c r="E71" s="19"/>
      <c r="F71" s="143" t="s">
        <v>606</v>
      </c>
      <c r="G71" s="107" t="s">
        <v>462</v>
      </c>
      <c r="H71" s="107" t="s">
        <v>462</v>
      </c>
      <c r="I71" s="107" t="s">
        <v>462</v>
      </c>
      <c r="J71" s="107" t="s">
        <v>462</v>
      </c>
      <c r="K71" s="107" t="s">
        <v>462</v>
      </c>
      <c r="L71" s="107" t="s">
        <v>462</v>
      </c>
      <c r="M71" s="107" t="s">
        <v>462</v>
      </c>
      <c r="N71" s="107" t="s">
        <v>462</v>
      </c>
      <c r="O71" s="107" t="s">
        <v>607</v>
      </c>
      <c r="P71" s="107" t="s">
        <v>462</v>
      </c>
      <c r="Q71" s="107" t="s">
        <v>462</v>
      </c>
      <c r="R71" s="107" t="s">
        <v>462</v>
      </c>
      <c r="S71" s="107" t="s">
        <v>462</v>
      </c>
      <c r="T71" s="107" t="s">
        <v>462</v>
      </c>
      <c r="U71" s="107" t="s">
        <v>462</v>
      </c>
      <c r="V71" s="107" t="s">
        <v>462</v>
      </c>
      <c r="W71" s="107" t="s">
        <v>462</v>
      </c>
      <c r="X71" s="107" t="s">
        <v>462</v>
      </c>
      <c r="Y71" s="107" t="s">
        <v>462</v>
      </c>
      <c r="Z71" s="107" t="s">
        <v>462</v>
      </c>
      <c r="AA71" s="107" t="s">
        <v>607</v>
      </c>
      <c r="AB71" s="107" t="s">
        <v>462</v>
      </c>
      <c r="AC71" s="107" t="s">
        <v>462</v>
      </c>
      <c r="AD71" s="107" t="s">
        <v>607</v>
      </c>
      <c r="AE71" s="107" t="s">
        <v>607</v>
      </c>
      <c r="AF71" s="107" t="s">
        <v>607</v>
      </c>
      <c r="AG71" s="107" t="s">
        <v>607</v>
      </c>
      <c r="AH71" s="107" t="s">
        <v>462</v>
      </c>
      <c r="AI71" s="66"/>
      <c r="AJ71" s="128">
        <v>88</v>
      </c>
      <c r="AK71" s="66"/>
      <c r="AL71" s="61"/>
    </row>
    <row r="72" spans="1:39" ht="170.25" customHeight="1">
      <c r="A72" s="105">
        <v>64</v>
      </c>
      <c r="B72" s="120" t="s">
        <v>766</v>
      </c>
      <c r="C72" s="106" t="s">
        <v>608</v>
      </c>
      <c r="D72" s="106" t="s">
        <v>825</v>
      </c>
      <c r="E72" s="19"/>
      <c r="F72" s="143" t="s">
        <v>879</v>
      </c>
      <c r="G72" s="107" t="s">
        <v>462</v>
      </c>
      <c r="H72" s="107" t="s">
        <v>462</v>
      </c>
      <c r="I72" s="107" t="s">
        <v>462</v>
      </c>
      <c r="J72" s="107" t="s">
        <v>462</v>
      </c>
      <c r="K72" s="107" t="s">
        <v>462</v>
      </c>
      <c r="L72" s="107" t="s">
        <v>609</v>
      </c>
      <c r="M72" s="107" t="s">
        <v>609</v>
      </c>
      <c r="N72" s="107" t="s">
        <v>462</v>
      </c>
      <c r="O72" s="107" t="s">
        <v>462</v>
      </c>
      <c r="P72" s="107" t="s">
        <v>609</v>
      </c>
      <c r="Q72" s="107" t="s">
        <v>462</v>
      </c>
      <c r="R72" s="107" t="s">
        <v>462</v>
      </c>
      <c r="S72" s="107" t="s">
        <v>462</v>
      </c>
      <c r="T72" s="107" t="s">
        <v>462</v>
      </c>
      <c r="U72" s="107" t="s">
        <v>609</v>
      </c>
      <c r="V72" s="107" t="s">
        <v>609</v>
      </c>
      <c r="W72" s="107" t="s">
        <v>609</v>
      </c>
      <c r="X72" s="107" t="s">
        <v>609</v>
      </c>
      <c r="Y72" s="107" t="s">
        <v>609</v>
      </c>
      <c r="Z72" s="107" t="s">
        <v>609</v>
      </c>
      <c r="AA72" s="107" t="s">
        <v>462</v>
      </c>
      <c r="AB72" s="107" t="s">
        <v>609</v>
      </c>
      <c r="AC72" s="107" t="s">
        <v>462</v>
      </c>
      <c r="AD72" s="107" t="s">
        <v>462</v>
      </c>
      <c r="AE72" s="107" t="s">
        <v>462</v>
      </c>
      <c r="AF72" s="107" t="s">
        <v>462</v>
      </c>
      <c r="AG72" s="107" t="s">
        <v>462</v>
      </c>
      <c r="AH72" s="107" t="s">
        <v>462</v>
      </c>
      <c r="AI72" s="61"/>
      <c r="AJ72" s="128">
        <v>89</v>
      </c>
      <c r="AK72" s="61"/>
      <c r="AL72" s="61"/>
      <c r="AM72" s="59"/>
    </row>
    <row r="73" spans="1:39" ht="173.25" customHeight="1">
      <c r="A73" s="105">
        <v>65</v>
      </c>
      <c r="B73" s="120" t="s">
        <v>766</v>
      </c>
      <c r="C73" s="106" t="s">
        <v>610</v>
      </c>
      <c r="D73" s="106" t="s">
        <v>815</v>
      </c>
      <c r="E73" s="19"/>
      <c r="F73" s="143" t="s">
        <v>611</v>
      </c>
      <c r="G73" s="107" t="s">
        <v>462</v>
      </c>
      <c r="H73" s="107" t="s">
        <v>462</v>
      </c>
      <c r="I73" s="107" t="s">
        <v>462</v>
      </c>
      <c r="J73" s="107" t="s">
        <v>462</v>
      </c>
      <c r="K73" s="107" t="s">
        <v>462</v>
      </c>
      <c r="L73" s="107" t="s">
        <v>612</v>
      </c>
      <c r="M73" s="107" t="s">
        <v>612</v>
      </c>
      <c r="N73" s="107" t="s">
        <v>462</v>
      </c>
      <c r="O73" s="107" t="s">
        <v>462</v>
      </c>
      <c r="P73" s="107" t="s">
        <v>462</v>
      </c>
      <c r="Q73" s="107" t="s">
        <v>462</v>
      </c>
      <c r="R73" s="107" t="s">
        <v>462</v>
      </c>
      <c r="S73" s="107" t="s">
        <v>462</v>
      </c>
      <c r="T73" s="107" t="s">
        <v>462</v>
      </c>
      <c r="U73" s="107" t="s">
        <v>612</v>
      </c>
      <c r="V73" s="107" t="s">
        <v>462</v>
      </c>
      <c r="W73" s="107" t="s">
        <v>612</v>
      </c>
      <c r="X73" s="107" t="s">
        <v>462</v>
      </c>
      <c r="Y73" s="107" t="s">
        <v>462</v>
      </c>
      <c r="Z73" s="107" t="s">
        <v>462</v>
      </c>
      <c r="AA73" s="107" t="s">
        <v>462</v>
      </c>
      <c r="AB73" s="107" t="s">
        <v>612</v>
      </c>
      <c r="AC73" s="107" t="s">
        <v>462</v>
      </c>
      <c r="AD73" s="107" t="s">
        <v>462</v>
      </c>
      <c r="AE73" s="107" t="s">
        <v>462</v>
      </c>
      <c r="AF73" s="107" t="s">
        <v>462</v>
      </c>
      <c r="AG73" s="107" t="s">
        <v>462</v>
      </c>
      <c r="AH73" s="107" t="s">
        <v>462</v>
      </c>
      <c r="AI73" s="65"/>
      <c r="AJ73" s="128">
        <v>90</v>
      </c>
      <c r="AK73" s="61"/>
      <c r="AL73" s="61"/>
      <c r="AM73" s="59"/>
    </row>
    <row r="74" spans="1:39" ht="59.25" customHeight="1">
      <c r="A74" s="105">
        <v>66</v>
      </c>
      <c r="B74" s="120" t="s">
        <v>766</v>
      </c>
      <c r="C74" s="106" t="s">
        <v>613</v>
      </c>
      <c r="D74" s="106" t="s">
        <v>818</v>
      </c>
      <c r="E74" s="19" t="s">
        <v>812</v>
      </c>
      <c r="F74" s="143" t="s">
        <v>614</v>
      </c>
      <c r="G74" s="107" t="s">
        <v>462</v>
      </c>
      <c r="H74" s="107" t="s">
        <v>462</v>
      </c>
      <c r="I74" s="107" t="s">
        <v>462</v>
      </c>
      <c r="J74" s="107" t="s">
        <v>462</v>
      </c>
      <c r="K74" s="107" t="s">
        <v>462</v>
      </c>
      <c r="L74" s="107" t="s">
        <v>462</v>
      </c>
      <c r="M74" s="107" t="s">
        <v>462</v>
      </c>
      <c r="N74" s="107" t="s">
        <v>462</v>
      </c>
      <c r="O74" s="107" t="s">
        <v>462</v>
      </c>
      <c r="P74" s="107" t="s">
        <v>462</v>
      </c>
      <c r="Q74" s="107" t="s">
        <v>462</v>
      </c>
      <c r="R74" s="107" t="s">
        <v>462</v>
      </c>
      <c r="S74" s="107" t="s">
        <v>462</v>
      </c>
      <c r="T74" s="107" t="s">
        <v>462</v>
      </c>
      <c r="U74" s="107" t="s">
        <v>462</v>
      </c>
      <c r="V74" s="107" t="s">
        <v>462</v>
      </c>
      <c r="W74" s="107" t="s">
        <v>462</v>
      </c>
      <c r="X74" s="107" t="s">
        <v>462</v>
      </c>
      <c r="Y74" s="107" t="s">
        <v>615</v>
      </c>
      <c r="Z74" s="107" t="s">
        <v>462</v>
      </c>
      <c r="AA74" s="107" t="s">
        <v>462</v>
      </c>
      <c r="AB74" s="107" t="s">
        <v>462</v>
      </c>
      <c r="AC74" s="107" t="s">
        <v>462</v>
      </c>
      <c r="AD74" s="107" t="s">
        <v>462</v>
      </c>
      <c r="AE74" s="107" t="s">
        <v>462</v>
      </c>
      <c r="AF74" s="107" t="s">
        <v>462</v>
      </c>
      <c r="AG74" s="107" t="s">
        <v>462</v>
      </c>
      <c r="AH74" s="107" t="s">
        <v>462</v>
      </c>
      <c r="AI74" s="65"/>
      <c r="AJ74" s="128">
        <v>91</v>
      </c>
      <c r="AK74" s="64"/>
      <c r="AL74" s="61"/>
      <c r="AM74" s="59"/>
    </row>
    <row r="75" spans="1:39" ht="288.75" customHeight="1">
      <c r="A75" s="105">
        <v>67</v>
      </c>
      <c r="B75" s="120" t="s">
        <v>766</v>
      </c>
      <c r="C75" s="106" t="s">
        <v>146</v>
      </c>
      <c r="D75" s="106" t="s">
        <v>826</v>
      </c>
      <c r="E75" s="19"/>
      <c r="F75" s="143" t="s">
        <v>616</v>
      </c>
      <c r="G75" s="107" t="s">
        <v>617</v>
      </c>
      <c r="H75" s="107" t="s">
        <v>617</v>
      </c>
      <c r="I75" s="107" t="s">
        <v>617</v>
      </c>
      <c r="J75" s="107" t="s">
        <v>617</v>
      </c>
      <c r="K75" s="107" t="s">
        <v>617</v>
      </c>
      <c r="L75" s="107" t="s">
        <v>617</v>
      </c>
      <c r="M75" s="107" t="s">
        <v>617</v>
      </c>
      <c r="N75" s="107" t="s">
        <v>617</v>
      </c>
      <c r="O75" s="107" t="s">
        <v>617</v>
      </c>
      <c r="P75" s="107" t="s">
        <v>617</v>
      </c>
      <c r="Q75" s="107" t="s">
        <v>617</v>
      </c>
      <c r="R75" s="107" t="s">
        <v>617</v>
      </c>
      <c r="S75" s="107" t="s">
        <v>617</v>
      </c>
      <c r="T75" s="107" t="s">
        <v>617</v>
      </c>
      <c r="U75" s="107" t="s">
        <v>617</v>
      </c>
      <c r="V75" s="107" t="s">
        <v>617</v>
      </c>
      <c r="W75" s="107" t="s">
        <v>617</v>
      </c>
      <c r="X75" s="107" t="s">
        <v>617</v>
      </c>
      <c r="Y75" s="107" t="s">
        <v>617</v>
      </c>
      <c r="Z75" s="107" t="s">
        <v>617</v>
      </c>
      <c r="AA75" s="107" t="s">
        <v>617</v>
      </c>
      <c r="AB75" s="107" t="s">
        <v>617</v>
      </c>
      <c r="AC75" s="107" t="s">
        <v>617</v>
      </c>
      <c r="AD75" s="107" t="s">
        <v>617</v>
      </c>
      <c r="AE75" s="107" t="s">
        <v>617</v>
      </c>
      <c r="AF75" s="107" t="s">
        <v>617</v>
      </c>
      <c r="AG75" s="107" t="s">
        <v>617</v>
      </c>
      <c r="AH75" s="107" t="s">
        <v>617</v>
      </c>
      <c r="AI75" s="64"/>
      <c r="AJ75" s="128" t="s">
        <v>856</v>
      </c>
      <c r="AK75" s="72"/>
      <c r="AL75" s="61"/>
      <c r="AM75" s="59"/>
    </row>
    <row r="76" spans="1:39" ht="59.25" customHeight="1">
      <c r="A76" s="105">
        <v>68</v>
      </c>
      <c r="B76" s="106"/>
      <c r="C76" s="106" t="s">
        <v>109</v>
      </c>
      <c r="D76" s="106"/>
      <c r="E76" s="19"/>
      <c r="F76" s="143" t="s">
        <v>618</v>
      </c>
      <c r="G76" s="107" t="s">
        <v>462</v>
      </c>
      <c r="H76" s="107" t="s">
        <v>462</v>
      </c>
      <c r="I76" s="107" t="s">
        <v>462</v>
      </c>
      <c r="J76" s="107" t="s">
        <v>619</v>
      </c>
      <c r="K76" s="107" t="s">
        <v>462</v>
      </c>
      <c r="L76" s="107" t="s">
        <v>462</v>
      </c>
      <c r="M76" s="107" t="s">
        <v>619</v>
      </c>
      <c r="N76" s="107" t="s">
        <v>462</v>
      </c>
      <c r="O76" s="107" t="s">
        <v>462</v>
      </c>
      <c r="P76" s="107" t="s">
        <v>462</v>
      </c>
      <c r="Q76" s="107" t="s">
        <v>462</v>
      </c>
      <c r="R76" s="107" t="s">
        <v>462</v>
      </c>
      <c r="S76" s="107" t="s">
        <v>462</v>
      </c>
      <c r="T76" s="107" t="s">
        <v>462</v>
      </c>
      <c r="U76" s="107" t="s">
        <v>462</v>
      </c>
      <c r="V76" s="107" t="s">
        <v>462</v>
      </c>
      <c r="W76" s="107" t="s">
        <v>462</v>
      </c>
      <c r="X76" s="107" t="s">
        <v>462</v>
      </c>
      <c r="Y76" s="107" t="s">
        <v>462</v>
      </c>
      <c r="Z76" s="107" t="s">
        <v>462</v>
      </c>
      <c r="AA76" s="107" t="s">
        <v>462</v>
      </c>
      <c r="AB76" s="107" t="s">
        <v>462</v>
      </c>
      <c r="AC76" s="107" t="s">
        <v>462</v>
      </c>
      <c r="AD76" s="107" t="s">
        <v>462</v>
      </c>
      <c r="AE76" s="107" t="s">
        <v>462</v>
      </c>
      <c r="AF76" s="107" t="s">
        <v>462</v>
      </c>
      <c r="AG76" s="107" t="s">
        <v>462</v>
      </c>
      <c r="AH76" s="107" t="s">
        <v>462</v>
      </c>
      <c r="AI76" s="64"/>
      <c r="AK76" s="65"/>
      <c r="AL76" s="61"/>
      <c r="AM76" s="59"/>
    </row>
    <row r="77" spans="1:39" ht="59.25" customHeight="1">
      <c r="A77" s="105">
        <v>69</v>
      </c>
      <c r="B77" s="106"/>
      <c r="C77" s="106" t="s">
        <v>572</v>
      </c>
      <c r="D77" s="106"/>
      <c r="E77" s="19"/>
      <c r="F77" s="143" t="s">
        <v>620</v>
      </c>
      <c r="G77" s="107" t="s">
        <v>462</v>
      </c>
      <c r="H77" s="107" t="s">
        <v>462</v>
      </c>
      <c r="I77" s="107" t="s">
        <v>462</v>
      </c>
      <c r="J77" s="107" t="s">
        <v>462</v>
      </c>
      <c r="K77" s="107" t="s">
        <v>462</v>
      </c>
      <c r="L77" s="107" t="s">
        <v>462</v>
      </c>
      <c r="M77" s="107" t="s">
        <v>462</v>
      </c>
      <c r="N77" s="107" t="s">
        <v>462</v>
      </c>
      <c r="O77" s="107" t="s">
        <v>462</v>
      </c>
      <c r="P77" s="107" t="s">
        <v>462</v>
      </c>
      <c r="Q77" s="107" t="s">
        <v>462</v>
      </c>
      <c r="R77" s="107" t="s">
        <v>462</v>
      </c>
      <c r="S77" s="107" t="s">
        <v>462</v>
      </c>
      <c r="T77" s="107" t="s">
        <v>462</v>
      </c>
      <c r="U77" s="107" t="s">
        <v>462</v>
      </c>
      <c r="V77" s="107" t="s">
        <v>462</v>
      </c>
      <c r="W77" s="107" t="s">
        <v>462</v>
      </c>
      <c r="X77" s="107" t="s">
        <v>462</v>
      </c>
      <c r="Y77" s="107" t="s">
        <v>462</v>
      </c>
      <c r="Z77" s="107" t="s">
        <v>462</v>
      </c>
      <c r="AA77" s="107" t="s">
        <v>462</v>
      </c>
      <c r="AB77" s="107" t="s">
        <v>462</v>
      </c>
      <c r="AC77" s="107" t="s">
        <v>462</v>
      </c>
      <c r="AD77" s="107" t="s">
        <v>462</v>
      </c>
      <c r="AE77" s="107" t="s">
        <v>619</v>
      </c>
      <c r="AF77" s="107" t="s">
        <v>462</v>
      </c>
      <c r="AG77" s="107" t="s">
        <v>619</v>
      </c>
      <c r="AH77" s="107" t="s">
        <v>462</v>
      </c>
      <c r="AI77" s="64"/>
      <c r="AJ77" s="127"/>
      <c r="AK77" s="64"/>
      <c r="AL77" s="61"/>
      <c r="AM77" s="59"/>
    </row>
    <row r="78" spans="1:39" ht="256.5" customHeight="1">
      <c r="A78" s="105">
        <v>70</v>
      </c>
      <c r="B78" s="120" t="s">
        <v>766</v>
      </c>
      <c r="C78" s="106" t="s">
        <v>621</v>
      </c>
      <c r="D78" s="106" t="s">
        <v>816</v>
      </c>
      <c r="E78" s="19"/>
      <c r="F78" s="143" t="s">
        <v>884</v>
      </c>
      <c r="G78" s="107" t="s">
        <v>462</v>
      </c>
      <c r="H78" s="107" t="s">
        <v>462</v>
      </c>
      <c r="I78" s="107" t="s">
        <v>462</v>
      </c>
      <c r="J78" s="107" t="s">
        <v>462</v>
      </c>
      <c r="K78" s="107" t="s">
        <v>462</v>
      </c>
      <c r="L78" s="107" t="s">
        <v>622</v>
      </c>
      <c r="M78" s="107" t="s">
        <v>462</v>
      </c>
      <c r="N78" s="107" t="s">
        <v>462</v>
      </c>
      <c r="O78" s="107" t="s">
        <v>462</v>
      </c>
      <c r="P78" s="107" t="s">
        <v>622</v>
      </c>
      <c r="Q78" s="107" t="s">
        <v>462</v>
      </c>
      <c r="R78" s="107" t="s">
        <v>462</v>
      </c>
      <c r="S78" s="107" t="s">
        <v>462</v>
      </c>
      <c r="T78" s="107" t="s">
        <v>462</v>
      </c>
      <c r="U78" s="107" t="s">
        <v>622</v>
      </c>
      <c r="V78" s="107" t="s">
        <v>462</v>
      </c>
      <c r="W78" s="107" t="s">
        <v>622</v>
      </c>
      <c r="X78" s="107" t="s">
        <v>462</v>
      </c>
      <c r="Y78" s="107" t="s">
        <v>462</v>
      </c>
      <c r="Z78" s="107" t="s">
        <v>622</v>
      </c>
      <c r="AA78" s="107" t="s">
        <v>622</v>
      </c>
      <c r="AB78" s="107" t="s">
        <v>462</v>
      </c>
      <c r="AC78" s="107" t="s">
        <v>462</v>
      </c>
      <c r="AD78" s="107" t="s">
        <v>622</v>
      </c>
      <c r="AE78" s="107" t="s">
        <v>462</v>
      </c>
      <c r="AF78" s="107" t="s">
        <v>462</v>
      </c>
      <c r="AG78" s="107" t="s">
        <v>462</v>
      </c>
      <c r="AH78" s="107" t="s">
        <v>462</v>
      </c>
      <c r="AI78" s="64"/>
      <c r="AJ78" s="127" t="s">
        <v>857</v>
      </c>
      <c r="AK78" s="64"/>
      <c r="AL78" s="61"/>
      <c r="AM78" s="59"/>
    </row>
    <row r="79" spans="1:39" ht="186.75" customHeight="1">
      <c r="A79" s="105">
        <v>71</v>
      </c>
      <c r="B79" s="120" t="s">
        <v>766</v>
      </c>
      <c r="C79" s="106" t="s">
        <v>623</v>
      </c>
      <c r="D79" s="106"/>
      <c r="E79" s="19"/>
      <c r="F79" s="143" t="s">
        <v>880</v>
      </c>
      <c r="G79" s="107" t="s">
        <v>462</v>
      </c>
      <c r="H79" s="107" t="s">
        <v>462</v>
      </c>
      <c r="I79" s="107" t="s">
        <v>462</v>
      </c>
      <c r="J79" s="107" t="s">
        <v>462</v>
      </c>
      <c r="K79" s="107" t="s">
        <v>462</v>
      </c>
      <c r="L79" s="107" t="s">
        <v>462</v>
      </c>
      <c r="M79" s="107" t="s">
        <v>462</v>
      </c>
      <c r="N79" s="107" t="s">
        <v>462</v>
      </c>
      <c r="O79" s="107" t="s">
        <v>462</v>
      </c>
      <c r="P79" s="107" t="s">
        <v>462</v>
      </c>
      <c r="Q79" s="107" t="s">
        <v>462</v>
      </c>
      <c r="R79" s="107" t="s">
        <v>462</v>
      </c>
      <c r="S79" s="107" t="s">
        <v>462</v>
      </c>
      <c r="T79" s="107" t="s">
        <v>462</v>
      </c>
      <c r="U79" s="107" t="s">
        <v>462</v>
      </c>
      <c r="V79" s="107" t="s">
        <v>462</v>
      </c>
      <c r="W79" s="107" t="s">
        <v>462</v>
      </c>
      <c r="X79" s="107" t="s">
        <v>462</v>
      </c>
      <c r="Y79" s="107" t="s">
        <v>462</v>
      </c>
      <c r="Z79" s="107" t="s">
        <v>462</v>
      </c>
      <c r="AA79" s="107" t="s">
        <v>462</v>
      </c>
      <c r="AB79" s="107" t="s">
        <v>462</v>
      </c>
      <c r="AC79" s="107" t="s">
        <v>462</v>
      </c>
      <c r="AD79" s="107" t="s">
        <v>462</v>
      </c>
      <c r="AE79" s="107" t="s">
        <v>624</v>
      </c>
      <c r="AF79" s="107" t="s">
        <v>462</v>
      </c>
      <c r="AG79" s="107" t="s">
        <v>462</v>
      </c>
      <c r="AH79" s="107" t="s">
        <v>462</v>
      </c>
      <c r="AI79" s="64"/>
      <c r="AJ79" s="127" t="s">
        <v>858</v>
      </c>
      <c r="AK79" s="64"/>
      <c r="AL79" s="61"/>
      <c r="AM79" s="59"/>
    </row>
    <row r="80" spans="1:39" ht="128.25" customHeight="1">
      <c r="A80" s="105">
        <v>72</v>
      </c>
      <c r="B80" s="120" t="s">
        <v>766</v>
      </c>
      <c r="C80" s="106" t="s">
        <v>625</v>
      </c>
      <c r="D80" s="106" t="s">
        <v>817</v>
      </c>
      <c r="E80" s="19" t="s">
        <v>812</v>
      </c>
      <c r="F80" s="143" t="s">
        <v>626</v>
      </c>
      <c r="G80" s="107" t="s">
        <v>462</v>
      </c>
      <c r="H80" s="107" t="s">
        <v>462</v>
      </c>
      <c r="I80" s="107" t="s">
        <v>462</v>
      </c>
      <c r="J80" s="107" t="s">
        <v>462</v>
      </c>
      <c r="K80" s="107" t="s">
        <v>462</v>
      </c>
      <c r="L80" s="107" t="s">
        <v>462</v>
      </c>
      <c r="M80" s="107" t="s">
        <v>462</v>
      </c>
      <c r="N80" s="107" t="s">
        <v>462</v>
      </c>
      <c r="O80" s="107" t="s">
        <v>462</v>
      </c>
      <c r="P80" s="107" t="s">
        <v>462</v>
      </c>
      <c r="Q80" s="107" t="s">
        <v>462</v>
      </c>
      <c r="R80" s="107" t="s">
        <v>462</v>
      </c>
      <c r="S80" s="107" t="s">
        <v>462</v>
      </c>
      <c r="T80" s="107" t="s">
        <v>462</v>
      </c>
      <c r="U80" s="107" t="s">
        <v>462</v>
      </c>
      <c r="V80" s="107" t="s">
        <v>462</v>
      </c>
      <c r="W80" s="107" t="s">
        <v>462</v>
      </c>
      <c r="X80" s="107" t="s">
        <v>462</v>
      </c>
      <c r="Y80" s="107" t="s">
        <v>462</v>
      </c>
      <c r="Z80" s="107" t="s">
        <v>462</v>
      </c>
      <c r="AA80" s="107" t="s">
        <v>627</v>
      </c>
      <c r="AB80" s="107" t="s">
        <v>462</v>
      </c>
      <c r="AC80" s="107" t="s">
        <v>462</v>
      </c>
      <c r="AD80" s="107" t="s">
        <v>627</v>
      </c>
      <c r="AE80" s="107" t="s">
        <v>627</v>
      </c>
      <c r="AF80" s="107" t="s">
        <v>462</v>
      </c>
      <c r="AG80" s="107" t="s">
        <v>627</v>
      </c>
      <c r="AH80" s="107" t="s">
        <v>462</v>
      </c>
      <c r="AI80" s="61"/>
      <c r="AJ80" s="128">
        <v>101</v>
      </c>
      <c r="AK80" s="61"/>
      <c r="AL80" s="61"/>
      <c r="AM80" s="59"/>
    </row>
    <row r="81" spans="1:39" ht="185.25" customHeight="1">
      <c r="A81" s="105">
        <v>73</v>
      </c>
      <c r="B81" s="135" t="s">
        <v>766</v>
      </c>
      <c r="C81" s="106" t="s">
        <v>628</v>
      </c>
      <c r="D81" s="106" t="s">
        <v>819</v>
      </c>
      <c r="E81" s="19"/>
      <c r="F81" s="143" t="s">
        <v>629</v>
      </c>
      <c r="G81" s="107" t="s">
        <v>462</v>
      </c>
      <c r="H81" s="107" t="s">
        <v>462</v>
      </c>
      <c r="I81" s="107" t="s">
        <v>462</v>
      </c>
      <c r="J81" s="107" t="s">
        <v>462</v>
      </c>
      <c r="K81" s="107" t="s">
        <v>462</v>
      </c>
      <c r="L81" s="107" t="s">
        <v>462</v>
      </c>
      <c r="M81" s="107" t="s">
        <v>462</v>
      </c>
      <c r="N81" s="107" t="s">
        <v>462</v>
      </c>
      <c r="O81" s="107" t="s">
        <v>462</v>
      </c>
      <c r="P81" s="107" t="s">
        <v>462</v>
      </c>
      <c r="Q81" s="107" t="s">
        <v>462</v>
      </c>
      <c r="R81" s="107" t="s">
        <v>462</v>
      </c>
      <c r="S81" s="107" t="s">
        <v>462</v>
      </c>
      <c r="T81" s="107" t="s">
        <v>462</v>
      </c>
      <c r="U81" s="107" t="s">
        <v>462</v>
      </c>
      <c r="V81" s="107" t="s">
        <v>462</v>
      </c>
      <c r="W81" s="107" t="s">
        <v>462</v>
      </c>
      <c r="X81" s="107" t="s">
        <v>462</v>
      </c>
      <c r="Y81" s="107" t="s">
        <v>462</v>
      </c>
      <c r="Z81" s="107" t="s">
        <v>462</v>
      </c>
      <c r="AA81" s="107" t="s">
        <v>630</v>
      </c>
      <c r="AB81" s="107" t="s">
        <v>630</v>
      </c>
      <c r="AC81" s="107" t="s">
        <v>462</v>
      </c>
      <c r="AD81" s="107" t="s">
        <v>630</v>
      </c>
      <c r="AE81" s="107" t="s">
        <v>630</v>
      </c>
      <c r="AF81" s="107" t="s">
        <v>462</v>
      </c>
      <c r="AG81" s="107" t="s">
        <v>630</v>
      </c>
      <c r="AH81" s="107" t="s">
        <v>462</v>
      </c>
      <c r="AI81" s="61"/>
      <c r="AJ81" s="128" t="s">
        <v>860</v>
      </c>
      <c r="AK81" s="61"/>
      <c r="AL81" s="61"/>
      <c r="AM81" s="59"/>
    </row>
    <row r="82" spans="1:39" ht="195" customHeight="1">
      <c r="A82" s="105">
        <v>74</v>
      </c>
      <c r="B82" s="120" t="s">
        <v>766</v>
      </c>
      <c r="C82" s="106" t="s">
        <v>631</v>
      </c>
      <c r="D82" s="106" t="s">
        <v>827</v>
      </c>
      <c r="E82" s="19" t="s">
        <v>812</v>
      </c>
      <c r="F82" s="143" t="s">
        <v>632</v>
      </c>
      <c r="G82" s="107" t="s">
        <v>462</v>
      </c>
      <c r="H82" s="107" t="s">
        <v>462</v>
      </c>
      <c r="I82" s="107" t="s">
        <v>462</v>
      </c>
      <c r="J82" s="107" t="s">
        <v>462</v>
      </c>
      <c r="K82" s="107" t="s">
        <v>462</v>
      </c>
      <c r="L82" s="107" t="s">
        <v>462</v>
      </c>
      <c r="M82" s="107" t="s">
        <v>462</v>
      </c>
      <c r="N82" s="107" t="s">
        <v>462</v>
      </c>
      <c r="O82" s="107" t="s">
        <v>462</v>
      </c>
      <c r="P82" s="107" t="s">
        <v>462</v>
      </c>
      <c r="Q82" s="107" t="s">
        <v>462</v>
      </c>
      <c r="R82" s="107" t="s">
        <v>462</v>
      </c>
      <c r="S82" s="107" t="s">
        <v>462</v>
      </c>
      <c r="T82" s="107" t="s">
        <v>462</v>
      </c>
      <c r="U82" s="107" t="s">
        <v>462</v>
      </c>
      <c r="V82" s="107" t="s">
        <v>462</v>
      </c>
      <c r="W82" s="107" t="s">
        <v>462</v>
      </c>
      <c r="X82" s="107" t="s">
        <v>462</v>
      </c>
      <c r="Y82" s="107" t="s">
        <v>462</v>
      </c>
      <c r="Z82" s="107" t="s">
        <v>462</v>
      </c>
      <c r="AA82" s="107" t="s">
        <v>633</v>
      </c>
      <c r="AB82" s="107" t="s">
        <v>633</v>
      </c>
      <c r="AC82" s="107" t="s">
        <v>462</v>
      </c>
      <c r="AD82" s="107" t="s">
        <v>633</v>
      </c>
      <c r="AE82" s="107" t="s">
        <v>633</v>
      </c>
      <c r="AF82" s="107" t="s">
        <v>462</v>
      </c>
      <c r="AG82" s="107" t="s">
        <v>633</v>
      </c>
      <c r="AH82" s="107" t="s">
        <v>462</v>
      </c>
      <c r="AI82" s="66"/>
      <c r="AJ82" s="127" t="s">
        <v>859</v>
      </c>
      <c r="AK82" s="66"/>
      <c r="AL82" s="66"/>
      <c r="AM82" s="59"/>
    </row>
    <row r="83" spans="1:39" ht="189" customHeight="1">
      <c r="A83" s="105">
        <v>75</v>
      </c>
      <c r="B83" s="135" t="s">
        <v>766</v>
      </c>
      <c r="C83" s="106" t="s">
        <v>634</v>
      </c>
      <c r="D83" s="106" t="s">
        <v>828</v>
      </c>
      <c r="E83" s="19"/>
      <c r="F83" s="143" t="s">
        <v>635</v>
      </c>
      <c r="G83" s="107" t="s">
        <v>636</v>
      </c>
      <c r="H83" s="107" t="s">
        <v>636</v>
      </c>
      <c r="I83" s="107" t="s">
        <v>462</v>
      </c>
      <c r="J83" s="107" t="s">
        <v>462</v>
      </c>
      <c r="K83" s="107" t="s">
        <v>462</v>
      </c>
      <c r="L83" s="107" t="s">
        <v>636</v>
      </c>
      <c r="M83" s="107" t="s">
        <v>636</v>
      </c>
      <c r="N83" s="107" t="s">
        <v>636</v>
      </c>
      <c r="O83" s="107" t="s">
        <v>636</v>
      </c>
      <c r="P83" s="107" t="s">
        <v>636</v>
      </c>
      <c r="Q83" s="107" t="s">
        <v>462</v>
      </c>
      <c r="R83" s="107" t="s">
        <v>462</v>
      </c>
      <c r="S83" s="107" t="s">
        <v>636</v>
      </c>
      <c r="T83" s="107" t="s">
        <v>636</v>
      </c>
      <c r="U83" s="107" t="s">
        <v>636</v>
      </c>
      <c r="V83" s="107" t="s">
        <v>636</v>
      </c>
      <c r="W83" s="107" t="s">
        <v>636</v>
      </c>
      <c r="X83" s="107" t="s">
        <v>636</v>
      </c>
      <c r="Y83" s="107" t="s">
        <v>636</v>
      </c>
      <c r="Z83" s="107" t="s">
        <v>636</v>
      </c>
      <c r="AA83" s="107" t="s">
        <v>636</v>
      </c>
      <c r="AB83" s="107" t="s">
        <v>636</v>
      </c>
      <c r="AC83" s="107" t="s">
        <v>462</v>
      </c>
      <c r="AD83" s="107" t="s">
        <v>636</v>
      </c>
      <c r="AE83" s="107" t="s">
        <v>636</v>
      </c>
      <c r="AF83" s="107" t="s">
        <v>636</v>
      </c>
      <c r="AG83" s="107" t="s">
        <v>636</v>
      </c>
      <c r="AH83" s="107" t="s">
        <v>462</v>
      </c>
      <c r="AI83" s="70"/>
      <c r="AJ83" s="127">
        <v>108</v>
      </c>
      <c r="AK83" s="66"/>
      <c r="AL83" s="66"/>
      <c r="AM83" s="59"/>
    </row>
    <row r="84" spans="1:39" ht="110.25" customHeight="1">
      <c r="A84" s="105">
        <v>76</v>
      </c>
      <c r="B84" s="120" t="s">
        <v>766</v>
      </c>
      <c r="C84" s="106" t="s">
        <v>637</v>
      </c>
      <c r="D84" s="106" t="s">
        <v>829</v>
      </c>
      <c r="E84" s="19"/>
      <c r="F84" s="143" t="s">
        <v>638</v>
      </c>
      <c r="G84" s="107" t="s">
        <v>639</v>
      </c>
      <c r="H84" s="107" t="s">
        <v>639</v>
      </c>
      <c r="I84" s="107" t="s">
        <v>462</v>
      </c>
      <c r="J84" s="107" t="s">
        <v>462</v>
      </c>
      <c r="K84" s="107" t="s">
        <v>462</v>
      </c>
      <c r="L84" s="107" t="s">
        <v>639</v>
      </c>
      <c r="M84" s="107" t="s">
        <v>639</v>
      </c>
      <c r="N84" s="107" t="s">
        <v>639</v>
      </c>
      <c r="O84" s="107" t="s">
        <v>639</v>
      </c>
      <c r="P84" s="107" t="s">
        <v>639</v>
      </c>
      <c r="Q84" s="107" t="s">
        <v>462</v>
      </c>
      <c r="R84" s="107" t="s">
        <v>462</v>
      </c>
      <c r="S84" s="107" t="s">
        <v>639</v>
      </c>
      <c r="T84" s="107" t="s">
        <v>639</v>
      </c>
      <c r="U84" s="107" t="s">
        <v>639</v>
      </c>
      <c r="V84" s="107" t="s">
        <v>639</v>
      </c>
      <c r="W84" s="107" t="s">
        <v>639</v>
      </c>
      <c r="X84" s="107" t="s">
        <v>639</v>
      </c>
      <c r="Y84" s="107" t="s">
        <v>639</v>
      </c>
      <c r="Z84" s="107" t="s">
        <v>639</v>
      </c>
      <c r="AA84" s="107" t="s">
        <v>639</v>
      </c>
      <c r="AB84" s="107" t="s">
        <v>639</v>
      </c>
      <c r="AC84" s="107" t="s">
        <v>462</v>
      </c>
      <c r="AD84" s="107" t="s">
        <v>639</v>
      </c>
      <c r="AE84" s="107" t="s">
        <v>639</v>
      </c>
      <c r="AF84" s="107" t="s">
        <v>639</v>
      </c>
      <c r="AG84" s="107" t="s">
        <v>639</v>
      </c>
      <c r="AH84" s="107" t="s">
        <v>462</v>
      </c>
      <c r="AI84" s="61"/>
      <c r="AJ84" s="128">
        <v>109</v>
      </c>
      <c r="AK84" s="61"/>
      <c r="AL84" s="61"/>
      <c r="AM84" s="59"/>
    </row>
    <row r="85" spans="1:39" ht="265.5" customHeight="1">
      <c r="A85" s="105">
        <v>77</v>
      </c>
      <c r="B85" s="120" t="s">
        <v>766</v>
      </c>
      <c r="C85" s="106" t="s">
        <v>640</v>
      </c>
      <c r="D85" s="106"/>
      <c r="E85" s="19"/>
      <c r="F85" s="143" t="s">
        <v>875</v>
      </c>
      <c r="G85" s="107" t="s">
        <v>462</v>
      </c>
      <c r="H85" s="107" t="s">
        <v>641</v>
      </c>
      <c r="I85" s="107" t="s">
        <v>641</v>
      </c>
      <c r="J85" s="107" t="s">
        <v>641</v>
      </c>
      <c r="K85" s="107" t="s">
        <v>462</v>
      </c>
      <c r="L85" s="107" t="s">
        <v>641</v>
      </c>
      <c r="M85" s="107" t="s">
        <v>641</v>
      </c>
      <c r="N85" s="107" t="s">
        <v>641</v>
      </c>
      <c r="O85" s="107" t="s">
        <v>641</v>
      </c>
      <c r="P85" s="107" t="s">
        <v>641</v>
      </c>
      <c r="Q85" s="107" t="s">
        <v>462</v>
      </c>
      <c r="R85" s="107" t="s">
        <v>462</v>
      </c>
      <c r="S85" s="107" t="s">
        <v>641</v>
      </c>
      <c r="T85" s="107" t="s">
        <v>641</v>
      </c>
      <c r="U85" s="107" t="s">
        <v>641</v>
      </c>
      <c r="V85" s="107" t="s">
        <v>641</v>
      </c>
      <c r="W85" s="107" t="s">
        <v>641</v>
      </c>
      <c r="X85" s="107" t="s">
        <v>641</v>
      </c>
      <c r="Y85" s="107" t="s">
        <v>641</v>
      </c>
      <c r="Z85" s="107" t="s">
        <v>641</v>
      </c>
      <c r="AA85" s="107" t="s">
        <v>641</v>
      </c>
      <c r="AB85" s="107" t="s">
        <v>641</v>
      </c>
      <c r="AC85" s="107" t="s">
        <v>462</v>
      </c>
      <c r="AD85" s="107" t="s">
        <v>641</v>
      </c>
      <c r="AE85" s="107" t="s">
        <v>641</v>
      </c>
      <c r="AF85" s="107" t="s">
        <v>641</v>
      </c>
      <c r="AG85" s="107" t="s">
        <v>641</v>
      </c>
      <c r="AH85" s="107" t="s">
        <v>462</v>
      </c>
      <c r="AI85" s="61"/>
      <c r="AJ85" s="128">
        <v>110</v>
      </c>
      <c r="AK85" s="61"/>
      <c r="AL85" s="61"/>
      <c r="AM85" s="59"/>
    </row>
    <row r="86" spans="1:39" ht="90.75" customHeight="1">
      <c r="A86" s="105">
        <v>78</v>
      </c>
      <c r="B86" s="135" t="s">
        <v>766</v>
      </c>
      <c r="C86" s="106" t="s">
        <v>642</v>
      </c>
      <c r="D86" s="106" t="s">
        <v>830</v>
      </c>
      <c r="E86" s="19"/>
      <c r="F86" s="143" t="s">
        <v>643</v>
      </c>
      <c r="G86" s="107" t="s">
        <v>644</v>
      </c>
      <c r="H86" s="107" t="s">
        <v>462</v>
      </c>
      <c r="I86" s="107" t="s">
        <v>462</v>
      </c>
      <c r="J86" s="107" t="s">
        <v>462</v>
      </c>
      <c r="K86" s="107" t="s">
        <v>462</v>
      </c>
      <c r="L86" s="107" t="s">
        <v>462</v>
      </c>
      <c r="M86" s="107" t="s">
        <v>462</v>
      </c>
      <c r="N86" s="107" t="s">
        <v>462</v>
      </c>
      <c r="O86" s="107" t="s">
        <v>462</v>
      </c>
      <c r="P86" s="107" t="s">
        <v>462</v>
      </c>
      <c r="Q86" s="107" t="s">
        <v>462</v>
      </c>
      <c r="R86" s="107" t="s">
        <v>462</v>
      </c>
      <c r="S86" s="107" t="s">
        <v>462</v>
      </c>
      <c r="T86" s="107" t="s">
        <v>462</v>
      </c>
      <c r="U86" s="107" t="s">
        <v>462</v>
      </c>
      <c r="V86" s="107" t="s">
        <v>462</v>
      </c>
      <c r="W86" s="107" t="s">
        <v>462</v>
      </c>
      <c r="X86" s="107" t="s">
        <v>462</v>
      </c>
      <c r="Y86" s="107" t="s">
        <v>462</v>
      </c>
      <c r="Z86" s="107" t="s">
        <v>462</v>
      </c>
      <c r="AA86" s="107" t="s">
        <v>462</v>
      </c>
      <c r="AB86" s="107" t="s">
        <v>462</v>
      </c>
      <c r="AC86" s="107" t="s">
        <v>462</v>
      </c>
      <c r="AD86" s="107" t="s">
        <v>462</v>
      </c>
      <c r="AE86" s="107" t="s">
        <v>462</v>
      </c>
      <c r="AF86" s="107" t="s">
        <v>462</v>
      </c>
      <c r="AG86" s="107" t="s">
        <v>462</v>
      </c>
      <c r="AH86" s="107" t="s">
        <v>462</v>
      </c>
      <c r="AI86" s="63"/>
      <c r="AJ86" s="128" t="s">
        <v>861</v>
      </c>
      <c r="AK86" s="63"/>
      <c r="AL86" s="61"/>
      <c r="AM86" s="59"/>
    </row>
    <row r="87" spans="1:39" ht="75" customHeight="1">
      <c r="A87" s="105">
        <v>79</v>
      </c>
      <c r="B87" s="135" t="s">
        <v>766</v>
      </c>
      <c r="C87" s="106" t="s">
        <v>831</v>
      </c>
      <c r="D87" s="106" t="s">
        <v>832</v>
      </c>
      <c r="E87" s="19"/>
      <c r="F87" s="143" t="s">
        <v>645</v>
      </c>
      <c r="G87" s="107" t="s">
        <v>462</v>
      </c>
      <c r="H87" s="107" t="s">
        <v>462</v>
      </c>
      <c r="I87" s="107" t="s">
        <v>462</v>
      </c>
      <c r="J87" s="107" t="s">
        <v>462</v>
      </c>
      <c r="K87" s="107" t="s">
        <v>462</v>
      </c>
      <c r="L87" s="107" t="s">
        <v>462</v>
      </c>
      <c r="M87" s="107" t="s">
        <v>462</v>
      </c>
      <c r="N87" s="107" t="s">
        <v>462</v>
      </c>
      <c r="O87" s="107" t="s">
        <v>462</v>
      </c>
      <c r="P87" s="107" t="s">
        <v>646</v>
      </c>
      <c r="Q87" s="107" t="s">
        <v>462</v>
      </c>
      <c r="R87" s="107" t="s">
        <v>462</v>
      </c>
      <c r="S87" s="107" t="s">
        <v>462</v>
      </c>
      <c r="T87" s="107" t="s">
        <v>462</v>
      </c>
      <c r="U87" s="107" t="s">
        <v>462</v>
      </c>
      <c r="V87" s="107" t="s">
        <v>462</v>
      </c>
      <c r="W87" s="107" t="s">
        <v>462</v>
      </c>
      <c r="X87" s="107" t="s">
        <v>462</v>
      </c>
      <c r="Y87" s="107" t="s">
        <v>462</v>
      </c>
      <c r="Z87" s="107" t="s">
        <v>646</v>
      </c>
      <c r="AA87" s="107" t="s">
        <v>462</v>
      </c>
      <c r="AB87" s="107" t="s">
        <v>462</v>
      </c>
      <c r="AC87" s="107" t="s">
        <v>462</v>
      </c>
      <c r="AD87" s="107" t="s">
        <v>462</v>
      </c>
      <c r="AE87" s="107" t="s">
        <v>462</v>
      </c>
      <c r="AF87" s="107" t="s">
        <v>462</v>
      </c>
      <c r="AG87" s="107" t="s">
        <v>462</v>
      </c>
      <c r="AH87" s="107" t="s">
        <v>462</v>
      </c>
      <c r="AI87" s="66"/>
      <c r="AJ87" s="127">
        <v>113</v>
      </c>
      <c r="AK87" s="66"/>
      <c r="AL87" s="66"/>
      <c r="AM87" s="59"/>
    </row>
    <row r="88" spans="1:39" ht="209.25" customHeight="1">
      <c r="A88" s="105">
        <v>80</v>
      </c>
      <c r="B88" s="136" t="s">
        <v>767</v>
      </c>
      <c r="C88" s="106" t="s">
        <v>647</v>
      </c>
      <c r="D88" s="106"/>
      <c r="E88" s="19"/>
      <c r="F88" s="143" t="s">
        <v>648</v>
      </c>
      <c r="G88" s="107" t="s">
        <v>649</v>
      </c>
      <c r="H88" s="107" t="s">
        <v>649</v>
      </c>
      <c r="I88" s="107" t="s">
        <v>649</v>
      </c>
      <c r="J88" s="107" t="s">
        <v>649</v>
      </c>
      <c r="K88" s="107" t="s">
        <v>649</v>
      </c>
      <c r="L88" s="107" t="s">
        <v>649</v>
      </c>
      <c r="M88" s="107" t="s">
        <v>649</v>
      </c>
      <c r="N88" s="107" t="s">
        <v>649</v>
      </c>
      <c r="O88" s="107" t="s">
        <v>649</v>
      </c>
      <c r="P88" s="107" t="s">
        <v>649</v>
      </c>
      <c r="Q88" s="107" t="s">
        <v>649</v>
      </c>
      <c r="R88" s="107" t="s">
        <v>649</v>
      </c>
      <c r="S88" s="107" t="s">
        <v>649</v>
      </c>
      <c r="T88" s="107" t="s">
        <v>649</v>
      </c>
      <c r="U88" s="107" t="s">
        <v>649</v>
      </c>
      <c r="V88" s="107" t="s">
        <v>649</v>
      </c>
      <c r="W88" s="107" t="s">
        <v>649</v>
      </c>
      <c r="X88" s="107" t="s">
        <v>649</v>
      </c>
      <c r="Y88" s="107" t="s">
        <v>649</v>
      </c>
      <c r="Z88" s="107" t="s">
        <v>649</v>
      </c>
      <c r="AA88" s="107" t="s">
        <v>649</v>
      </c>
      <c r="AB88" s="107" t="s">
        <v>649</v>
      </c>
      <c r="AC88" s="107" t="s">
        <v>649</v>
      </c>
      <c r="AD88" s="107" t="s">
        <v>649</v>
      </c>
      <c r="AE88" s="107" t="s">
        <v>649</v>
      </c>
      <c r="AF88" s="107" t="s">
        <v>649</v>
      </c>
      <c r="AG88" s="107" t="s">
        <v>649</v>
      </c>
      <c r="AH88" s="107" t="s">
        <v>649</v>
      </c>
      <c r="AI88" s="61"/>
      <c r="AJ88" s="128">
        <v>114</v>
      </c>
      <c r="AK88" s="61"/>
      <c r="AL88" s="61"/>
      <c r="AM88" s="59"/>
    </row>
    <row r="89" spans="1:39" ht="59.25" customHeight="1">
      <c r="A89" s="105">
        <v>81</v>
      </c>
      <c r="B89" s="120" t="s">
        <v>765</v>
      </c>
      <c r="C89" s="106" t="s">
        <v>650</v>
      </c>
      <c r="D89" s="106"/>
      <c r="E89" s="19"/>
      <c r="F89" s="143" t="s">
        <v>651</v>
      </c>
      <c r="G89" s="107" t="s">
        <v>652</v>
      </c>
      <c r="H89" s="107" t="s">
        <v>652</v>
      </c>
      <c r="I89" s="107" t="s">
        <v>652</v>
      </c>
      <c r="J89" s="107" t="s">
        <v>652</v>
      </c>
      <c r="K89" s="107" t="s">
        <v>652</v>
      </c>
      <c r="L89" s="107" t="s">
        <v>652</v>
      </c>
      <c r="M89" s="107" t="s">
        <v>652</v>
      </c>
      <c r="N89" s="107" t="s">
        <v>652</v>
      </c>
      <c r="O89" s="107" t="s">
        <v>652</v>
      </c>
      <c r="P89" s="107" t="s">
        <v>652</v>
      </c>
      <c r="Q89" s="107" t="s">
        <v>652</v>
      </c>
      <c r="R89" s="107" t="s">
        <v>652</v>
      </c>
      <c r="S89" s="107" t="s">
        <v>652</v>
      </c>
      <c r="T89" s="107" t="s">
        <v>652</v>
      </c>
      <c r="U89" s="107" t="s">
        <v>652</v>
      </c>
      <c r="V89" s="107" t="s">
        <v>652</v>
      </c>
      <c r="W89" s="107" t="s">
        <v>652</v>
      </c>
      <c r="X89" s="107" t="s">
        <v>652</v>
      </c>
      <c r="Y89" s="107" t="s">
        <v>652</v>
      </c>
      <c r="Z89" s="107" t="s">
        <v>652</v>
      </c>
      <c r="AA89" s="107" t="s">
        <v>652</v>
      </c>
      <c r="AB89" s="107" t="s">
        <v>652</v>
      </c>
      <c r="AC89" s="107" t="s">
        <v>652</v>
      </c>
      <c r="AD89" s="107" t="s">
        <v>652</v>
      </c>
      <c r="AE89" s="107" t="s">
        <v>652</v>
      </c>
      <c r="AF89" s="107" t="s">
        <v>652</v>
      </c>
      <c r="AG89" s="107" t="s">
        <v>652</v>
      </c>
      <c r="AH89" s="107" t="s">
        <v>652</v>
      </c>
      <c r="AI89" s="61"/>
      <c r="AJ89" s="128">
        <v>115</v>
      </c>
      <c r="AK89" s="61"/>
      <c r="AL89" s="61"/>
      <c r="AM89" s="59"/>
    </row>
    <row r="90" spans="1:39" ht="323.25" customHeight="1">
      <c r="A90" s="105">
        <v>82</v>
      </c>
      <c r="B90" s="120" t="s">
        <v>766</v>
      </c>
      <c r="C90" s="106" t="s">
        <v>653</v>
      </c>
      <c r="D90" s="106" t="s">
        <v>833</v>
      </c>
      <c r="E90" s="19"/>
      <c r="F90" s="143" t="s">
        <v>874</v>
      </c>
      <c r="G90" s="107" t="s">
        <v>462</v>
      </c>
      <c r="H90" s="107" t="s">
        <v>462</v>
      </c>
      <c r="I90" s="107" t="s">
        <v>462</v>
      </c>
      <c r="J90" s="107" t="s">
        <v>462</v>
      </c>
      <c r="K90" s="107" t="s">
        <v>462</v>
      </c>
      <c r="L90" s="107" t="s">
        <v>462</v>
      </c>
      <c r="M90" s="107" t="s">
        <v>462</v>
      </c>
      <c r="N90" s="107" t="s">
        <v>654</v>
      </c>
      <c r="O90" s="107" t="s">
        <v>462</v>
      </c>
      <c r="P90" s="107" t="s">
        <v>462</v>
      </c>
      <c r="Q90" s="107" t="s">
        <v>462</v>
      </c>
      <c r="R90" s="107" t="s">
        <v>462</v>
      </c>
      <c r="S90" s="107" t="s">
        <v>462</v>
      </c>
      <c r="T90" s="107" t="s">
        <v>462</v>
      </c>
      <c r="U90" s="107" t="s">
        <v>462</v>
      </c>
      <c r="V90" s="107" t="s">
        <v>462</v>
      </c>
      <c r="W90" s="107" t="s">
        <v>462</v>
      </c>
      <c r="X90" s="107" t="s">
        <v>462</v>
      </c>
      <c r="Y90" s="107" t="s">
        <v>462</v>
      </c>
      <c r="Z90" s="107" t="s">
        <v>462</v>
      </c>
      <c r="AA90" s="107" t="s">
        <v>654</v>
      </c>
      <c r="AB90" s="107" t="s">
        <v>462</v>
      </c>
      <c r="AC90" s="107" t="s">
        <v>462</v>
      </c>
      <c r="AD90" s="107" t="s">
        <v>654</v>
      </c>
      <c r="AE90" s="107" t="s">
        <v>462</v>
      </c>
      <c r="AF90" s="107" t="s">
        <v>462</v>
      </c>
      <c r="AG90" s="107" t="s">
        <v>462</v>
      </c>
      <c r="AH90" s="107" t="s">
        <v>462</v>
      </c>
      <c r="AI90" s="61"/>
      <c r="AJ90" s="128">
        <v>117</v>
      </c>
      <c r="AK90" s="61"/>
      <c r="AL90" s="61"/>
      <c r="AM90" s="61"/>
    </row>
    <row r="91" spans="1:39" ht="353.25" customHeight="1">
      <c r="A91" s="105">
        <v>83</v>
      </c>
      <c r="B91" s="120" t="s">
        <v>767</v>
      </c>
      <c r="C91" s="106" t="s">
        <v>655</v>
      </c>
      <c r="D91" s="106"/>
      <c r="E91" s="19"/>
      <c r="F91" s="143" t="s">
        <v>873</v>
      </c>
      <c r="G91" s="107" t="s">
        <v>462</v>
      </c>
      <c r="H91" s="107" t="s">
        <v>462</v>
      </c>
      <c r="I91" s="107" t="s">
        <v>462</v>
      </c>
      <c r="J91" s="107" t="s">
        <v>462</v>
      </c>
      <c r="K91" s="107" t="s">
        <v>462</v>
      </c>
      <c r="L91" s="107" t="s">
        <v>462</v>
      </c>
      <c r="M91" s="107" t="s">
        <v>462</v>
      </c>
      <c r="N91" s="107" t="s">
        <v>656</v>
      </c>
      <c r="O91" s="107" t="s">
        <v>462</v>
      </c>
      <c r="P91" s="107" t="s">
        <v>462</v>
      </c>
      <c r="Q91" s="107" t="s">
        <v>462</v>
      </c>
      <c r="R91" s="107" t="s">
        <v>462</v>
      </c>
      <c r="S91" s="107" t="s">
        <v>462</v>
      </c>
      <c r="T91" s="107" t="s">
        <v>462</v>
      </c>
      <c r="U91" s="107" t="s">
        <v>462</v>
      </c>
      <c r="V91" s="107" t="s">
        <v>462</v>
      </c>
      <c r="W91" s="107" t="s">
        <v>462</v>
      </c>
      <c r="X91" s="107" t="s">
        <v>462</v>
      </c>
      <c r="Y91" s="107" t="s">
        <v>462</v>
      </c>
      <c r="Z91" s="107" t="s">
        <v>462</v>
      </c>
      <c r="AA91" s="107" t="s">
        <v>656</v>
      </c>
      <c r="AB91" s="107" t="s">
        <v>462</v>
      </c>
      <c r="AC91" s="107" t="s">
        <v>462</v>
      </c>
      <c r="AD91" s="107" t="s">
        <v>656</v>
      </c>
      <c r="AE91" s="107" t="s">
        <v>462</v>
      </c>
      <c r="AF91" s="107" t="s">
        <v>462</v>
      </c>
      <c r="AG91" s="107" t="s">
        <v>462</v>
      </c>
      <c r="AH91" s="107" t="s">
        <v>462</v>
      </c>
      <c r="AJ91" s="128">
        <v>118</v>
      </c>
    </row>
    <row r="92" spans="1:39" ht="300" customHeight="1">
      <c r="A92" s="105">
        <v>84</v>
      </c>
      <c r="B92" s="120" t="s">
        <v>766</v>
      </c>
      <c r="C92" s="106" t="s">
        <v>657</v>
      </c>
      <c r="D92" s="106" t="s">
        <v>834</v>
      </c>
      <c r="E92" s="19"/>
      <c r="F92" s="143" t="s">
        <v>881</v>
      </c>
      <c r="G92" s="107" t="s">
        <v>462</v>
      </c>
      <c r="H92" s="107" t="s">
        <v>462</v>
      </c>
      <c r="I92" s="107" t="s">
        <v>462</v>
      </c>
      <c r="J92" s="107" t="s">
        <v>462</v>
      </c>
      <c r="K92" s="107" t="s">
        <v>462</v>
      </c>
      <c r="L92" s="107" t="s">
        <v>462</v>
      </c>
      <c r="M92" s="107" t="s">
        <v>462</v>
      </c>
      <c r="N92" s="107" t="s">
        <v>462</v>
      </c>
      <c r="O92" s="107" t="s">
        <v>462</v>
      </c>
      <c r="P92" s="107" t="s">
        <v>658</v>
      </c>
      <c r="Q92" s="107" t="s">
        <v>462</v>
      </c>
      <c r="R92" s="107" t="s">
        <v>462</v>
      </c>
      <c r="S92" s="107" t="s">
        <v>462</v>
      </c>
      <c r="T92" s="107" t="s">
        <v>462</v>
      </c>
      <c r="U92" s="107" t="s">
        <v>462</v>
      </c>
      <c r="V92" s="107" t="s">
        <v>462</v>
      </c>
      <c r="W92" s="107" t="s">
        <v>462</v>
      </c>
      <c r="X92" s="107" t="s">
        <v>462</v>
      </c>
      <c r="Y92" s="107" t="s">
        <v>462</v>
      </c>
      <c r="Z92" s="107" t="s">
        <v>658</v>
      </c>
      <c r="AA92" s="107" t="s">
        <v>658</v>
      </c>
      <c r="AB92" s="107" t="s">
        <v>462</v>
      </c>
      <c r="AC92" s="107" t="s">
        <v>462</v>
      </c>
      <c r="AD92" s="107" t="s">
        <v>658</v>
      </c>
      <c r="AE92" s="107" t="s">
        <v>462</v>
      </c>
      <c r="AF92" s="107" t="s">
        <v>462</v>
      </c>
      <c r="AG92" s="107" t="s">
        <v>462</v>
      </c>
      <c r="AH92" s="107" t="s">
        <v>462</v>
      </c>
      <c r="AJ92" s="128">
        <v>119</v>
      </c>
    </row>
    <row r="93" spans="1:39" ht="135.75" customHeight="1">
      <c r="A93" s="105">
        <v>85</v>
      </c>
      <c r="B93" s="120" t="s">
        <v>765</v>
      </c>
      <c r="C93" s="106" t="s">
        <v>659</v>
      </c>
      <c r="D93" s="106"/>
      <c r="E93" s="19"/>
      <c r="F93" s="143" t="s">
        <v>660</v>
      </c>
      <c r="G93" s="107" t="s">
        <v>661</v>
      </c>
      <c r="H93" s="107" t="s">
        <v>661</v>
      </c>
      <c r="I93" s="107" t="s">
        <v>661</v>
      </c>
      <c r="J93" s="107" t="s">
        <v>661</v>
      </c>
      <c r="K93" s="107" t="s">
        <v>661</v>
      </c>
      <c r="L93" s="107" t="s">
        <v>661</v>
      </c>
      <c r="M93" s="107" t="s">
        <v>661</v>
      </c>
      <c r="N93" s="107" t="s">
        <v>661</v>
      </c>
      <c r="O93" s="107" t="s">
        <v>661</v>
      </c>
      <c r="P93" s="107" t="s">
        <v>661</v>
      </c>
      <c r="Q93" s="107" t="s">
        <v>661</v>
      </c>
      <c r="R93" s="107" t="s">
        <v>661</v>
      </c>
      <c r="S93" s="107" t="s">
        <v>661</v>
      </c>
      <c r="T93" s="107" t="s">
        <v>661</v>
      </c>
      <c r="U93" s="107" t="s">
        <v>661</v>
      </c>
      <c r="V93" s="107" t="s">
        <v>661</v>
      </c>
      <c r="W93" s="107" t="s">
        <v>661</v>
      </c>
      <c r="X93" s="107" t="s">
        <v>661</v>
      </c>
      <c r="Y93" s="107" t="s">
        <v>661</v>
      </c>
      <c r="Z93" s="107" t="s">
        <v>661</v>
      </c>
      <c r="AA93" s="107" t="s">
        <v>661</v>
      </c>
      <c r="AB93" s="107" t="s">
        <v>661</v>
      </c>
      <c r="AC93" s="107" t="s">
        <v>661</v>
      </c>
      <c r="AD93" s="107" t="s">
        <v>661</v>
      </c>
      <c r="AE93" s="107" t="s">
        <v>661</v>
      </c>
      <c r="AF93" s="107" t="s">
        <v>661</v>
      </c>
      <c r="AG93" s="107" t="s">
        <v>661</v>
      </c>
      <c r="AH93" s="107" t="s">
        <v>661</v>
      </c>
      <c r="AJ93" s="128">
        <v>120</v>
      </c>
    </row>
    <row r="94" spans="1:39" ht="88.5" customHeight="1">
      <c r="A94" s="105">
        <v>86</v>
      </c>
      <c r="B94" s="120" t="s">
        <v>766</v>
      </c>
      <c r="C94" s="106" t="s">
        <v>174</v>
      </c>
      <c r="D94" s="106"/>
      <c r="E94" s="19"/>
      <c r="F94" s="143" t="s">
        <v>662</v>
      </c>
      <c r="G94" s="107" t="s">
        <v>462</v>
      </c>
      <c r="H94" s="107" t="s">
        <v>462</v>
      </c>
      <c r="I94" s="107" t="s">
        <v>462</v>
      </c>
      <c r="J94" s="107" t="s">
        <v>462</v>
      </c>
      <c r="K94" s="107" t="s">
        <v>663</v>
      </c>
      <c r="L94" s="107" t="s">
        <v>462</v>
      </c>
      <c r="M94" s="107" t="s">
        <v>462</v>
      </c>
      <c r="N94" s="107" t="s">
        <v>462</v>
      </c>
      <c r="O94" s="107" t="s">
        <v>462</v>
      </c>
      <c r="P94" s="107" t="s">
        <v>462</v>
      </c>
      <c r="Q94" s="107" t="s">
        <v>462</v>
      </c>
      <c r="R94" s="107" t="s">
        <v>462</v>
      </c>
      <c r="S94" s="107" t="s">
        <v>462</v>
      </c>
      <c r="T94" s="107" t="s">
        <v>462</v>
      </c>
      <c r="U94" s="107" t="s">
        <v>462</v>
      </c>
      <c r="V94" s="107" t="s">
        <v>462</v>
      </c>
      <c r="W94" s="107" t="s">
        <v>462</v>
      </c>
      <c r="X94" s="107" t="s">
        <v>462</v>
      </c>
      <c r="Y94" s="107" t="s">
        <v>462</v>
      </c>
      <c r="Z94" s="107" t="s">
        <v>462</v>
      </c>
      <c r="AA94" s="107" t="s">
        <v>462</v>
      </c>
      <c r="AB94" s="107" t="s">
        <v>462</v>
      </c>
      <c r="AC94" s="107" t="s">
        <v>462</v>
      </c>
      <c r="AD94" s="107" t="s">
        <v>462</v>
      </c>
      <c r="AE94" s="107" t="s">
        <v>462</v>
      </c>
      <c r="AF94" s="107" t="s">
        <v>462</v>
      </c>
      <c r="AG94" s="107" t="s">
        <v>462</v>
      </c>
      <c r="AH94" s="107" t="s">
        <v>462</v>
      </c>
      <c r="AI94" s="73"/>
      <c r="AJ94" s="128">
        <v>121</v>
      </c>
      <c r="AK94" s="73"/>
    </row>
    <row r="95" spans="1:39" ht="70.5" customHeight="1">
      <c r="A95" s="105">
        <v>87</v>
      </c>
      <c r="B95" s="120" t="s">
        <v>766</v>
      </c>
      <c r="C95" s="106" t="s">
        <v>664</v>
      </c>
      <c r="D95" s="106"/>
      <c r="E95" s="19"/>
      <c r="F95" s="143" t="s">
        <v>665</v>
      </c>
      <c r="G95" s="107" t="s">
        <v>462</v>
      </c>
      <c r="H95" s="107" t="s">
        <v>462</v>
      </c>
      <c r="I95" s="107" t="s">
        <v>462</v>
      </c>
      <c r="J95" s="107" t="s">
        <v>462</v>
      </c>
      <c r="K95" s="107" t="s">
        <v>462</v>
      </c>
      <c r="L95" s="107" t="s">
        <v>462</v>
      </c>
      <c r="M95" s="107" t="s">
        <v>462</v>
      </c>
      <c r="N95" s="107" t="s">
        <v>462</v>
      </c>
      <c r="O95" s="107" t="s">
        <v>462</v>
      </c>
      <c r="P95" s="107" t="s">
        <v>462</v>
      </c>
      <c r="Q95" s="107" t="s">
        <v>462</v>
      </c>
      <c r="R95" s="107" t="s">
        <v>462</v>
      </c>
      <c r="S95" s="107" t="s">
        <v>462</v>
      </c>
      <c r="T95" s="107" t="s">
        <v>462</v>
      </c>
      <c r="U95" s="107" t="s">
        <v>462</v>
      </c>
      <c r="V95" s="107" t="s">
        <v>666</v>
      </c>
      <c r="W95" s="107" t="s">
        <v>462</v>
      </c>
      <c r="X95" s="107" t="s">
        <v>462</v>
      </c>
      <c r="Y95" s="107" t="s">
        <v>462</v>
      </c>
      <c r="Z95" s="107" t="s">
        <v>462</v>
      </c>
      <c r="AA95" s="107" t="s">
        <v>462</v>
      </c>
      <c r="AB95" s="107" t="s">
        <v>462</v>
      </c>
      <c r="AC95" s="107" t="s">
        <v>462</v>
      </c>
      <c r="AD95" s="107" t="s">
        <v>462</v>
      </c>
      <c r="AE95" s="107" t="s">
        <v>462</v>
      </c>
      <c r="AF95" s="107" t="s">
        <v>462</v>
      </c>
      <c r="AG95" s="107" t="s">
        <v>462</v>
      </c>
      <c r="AH95" s="107" t="s">
        <v>462</v>
      </c>
      <c r="AJ95" s="128">
        <v>122</v>
      </c>
    </row>
    <row r="96" spans="1:39" ht="113.25" customHeight="1">
      <c r="A96" s="105">
        <v>88</v>
      </c>
      <c r="B96" s="120" t="s">
        <v>767</v>
      </c>
      <c r="C96" s="106" t="s">
        <v>175</v>
      </c>
      <c r="D96" s="106"/>
      <c r="E96" s="19"/>
      <c r="F96" s="143" t="s">
        <v>667</v>
      </c>
      <c r="G96" s="107" t="s">
        <v>462</v>
      </c>
      <c r="H96" s="107" t="s">
        <v>462</v>
      </c>
      <c r="I96" s="107" t="s">
        <v>462</v>
      </c>
      <c r="J96" s="107" t="s">
        <v>462</v>
      </c>
      <c r="K96" s="107" t="s">
        <v>462</v>
      </c>
      <c r="L96" s="107" t="s">
        <v>462</v>
      </c>
      <c r="M96" s="107" t="s">
        <v>462</v>
      </c>
      <c r="N96" s="107" t="s">
        <v>462</v>
      </c>
      <c r="O96" s="107" t="s">
        <v>462</v>
      </c>
      <c r="P96" s="107" t="s">
        <v>462</v>
      </c>
      <c r="Q96" s="107" t="s">
        <v>462</v>
      </c>
      <c r="R96" s="107" t="s">
        <v>462</v>
      </c>
      <c r="S96" s="107" t="s">
        <v>668</v>
      </c>
      <c r="T96" s="107" t="s">
        <v>668</v>
      </c>
      <c r="U96" s="107" t="s">
        <v>462</v>
      </c>
      <c r="V96" s="107" t="s">
        <v>462</v>
      </c>
      <c r="W96" s="107" t="s">
        <v>462</v>
      </c>
      <c r="X96" s="107" t="s">
        <v>462</v>
      </c>
      <c r="Y96" s="107" t="s">
        <v>462</v>
      </c>
      <c r="Z96" s="107" t="s">
        <v>462</v>
      </c>
      <c r="AA96" s="107" t="s">
        <v>462</v>
      </c>
      <c r="AB96" s="107" t="s">
        <v>462</v>
      </c>
      <c r="AC96" s="107" t="s">
        <v>462</v>
      </c>
      <c r="AD96" s="107" t="s">
        <v>462</v>
      </c>
      <c r="AE96" s="107" t="s">
        <v>462</v>
      </c>
      <c r="AF96" s="107" t="s">
        <v>462</v>
      </c>
      <c r="AG96" s="107" t="s">
        <v>462</v>
      </c>
      <c r="AH96" s="107" t="s">
        <v>462</v>
      </c>
      <c r="AJ96" s="128">
        <v>123</v>
      </c>
    </row>
    <row r="97" spans="1:37" ht="190.5" customHeight="1">
      <c r="A97" s="105">
        <v>89</v>
      </c>
      <c r="B97" s="120" t="s">
        <v>767</v>
      </c>
      <c r="C97" s="106" t="s">
        <v>669</v>
      </c>
      <c r="D97" s="106"/>
      <c r="E97" s="19"/>
      <c r="F97" s="143" t="s">
        <v>871</v>
      </c>
      <c r="G97" s="107" t="s">
        <v>462</v>
      </c>
      <c r="H97" s="107" t="s">
        <v>462</v>
      </c>
      <c r="I97" s="107" t="s">
        <v>462</v>
      </c>
      <c r="J97" s="107" t="s">
        <v>462</v>
      </c>
      <c r="K97" s="107" t="s">
        <v>462</v>
      </c>
      <c r="L97" s="107" t="s">
        <v>462</v>
      </c>
      <c r="M97" s="107" t="s">
        <v>462</v>
      </c>
      <c r="N97" s="107" t="s">
        <v>462</v>
      </c>
      <c r="O97" s="107" t="s">
        <v>462</v>
      </c>
      <c r="P97" s="107" t="s">
        <v>462</v>
      </c>
      <c r="Q97" s="107" t="s">
        <v>462</v>
      </c>
      <c r="R97" s="107" t="s">
        <v>462</v>
      </c>
      <c r="S97" s="107" t="s">
        <v>462</v>
      </c>
      <c r="T97" s="107" t="s">
        <v>670</v>
      </c>
      <c r="U97" s="107" t="s">
        <v>462</v>
      </c>
      <c r="V97" s="107" t="s">
        <v>462</v>
      </c>
      <c r="W97" s="107" t="s">
        <v>462</v>
      </c>
      <c r="X97" s="107" t="s">
        <v>462</v>
      </c>
      <c r="Y97" s="107" t="s">
        <v>462</v>
      </c>
      <c r="Z97" s="107" t="s">
        <v>462</v>
      </c>
      <c r="AA97" s="107" t="s">
        <v>462</v>
      </c>
      <c r="AB97" s="107" t="s">
        <v>462</v>
      </c>
      <c r="AC97" s="107" t="s">
        <v>462</v>
      </c>
      <c r="AD97" s="107" t="s">
        <v>462</v>
      </c>
      <c r="AE97" s="107" t="s">
        <v>462</v>
      </c>
      <c r="AF97" s="107" t="s">
        <v>462</v>
      </c>
      <c r="AG97" s="107" t="s">
        <v>462</v>
      </c>
      <c r="AH97" s="107" t="s">
        <v>462</v>
      </c>
      <c r="AJ97" s="128">
        <v>124</v>
      </c>
    </row>
    <row r="98" spans="1:37" ht="143.25" customHeight="1">
      <c r="A98" s="105">
        <v>90</v>
      </c>
      <c r="B98" s="120" t="s">
        <v>767</v>
      </c>
      <c r="C98" s="106" t="s">
        <v>671</v>
      </c>
      <c r="D98" s="106"/>
      <c r="E98" s="19"/>
      <c r="F98" s="143" t="s">
        <v>672</v>
      </c>
      <c r="G98" s="107" t="s">
        <v>462</v>
      </c>
      <c r="H98" s="107" t="s">
        <v>462</v>
      </c>
      <c r="I98" s="107" t="s">
        <v>462</v>
      </c>
      <c r="J98" s="107" t="s">
        <v>462</v>
      </c>
      <c r="K98" s="107" t="s">
        <v>462</v>
      </c>
      <c r="L98" s="107" t="s">
        <v>462</v>
      </c>
      <c r="M98" s="107" t="s">
        <v>462</v>
      </c>
      <c r="N98" s="107" t="s">
        <v>462</v>
      </c>
      <c r="O98" s="107" t="s">
        <v>462</v>
      </c>
      <c r="P98" s="107" t="s">
        <v>462</v>
      </c>
      <c r="Q98" s="107" t="s">
        <v>462</v>
      </c>
      <c r="R98" s="107" t="s">
        <v>462</v>
      </c>
      <c r="S98" s="107" t="s">
        <v>462</v>
      </c>
      <c r="T98" s="107" t="s">
        <v>462</v>
      </c>
      <c r="U98" s="107" t="s">
        <v>462</v>
      </c>
      <c r="V98" s="107" t="s">
        <v>462</v>
      </c>
      <c r="W98" s="107" t="s">
        <v>462</v>
      </c>
      <c r="X98" s="107" t="s">
        <v>462</v>
      </c>
      <c r="Y98" s="107" t="s">
        <v>673</v>
      </c>
      <c r="Z98" s="107" t="s">
        <v>462</v>
      </c>
      <c r="AA98" s="107" t="s">
        <v>462</v>
      </c>
      <c r="AB98" s="107" t="s">
        <v>462</v>
      </c>
      <c r="AC98" s="107" t="s">
        <v>462</v>
      </c>
      <c r="AD98" s="107" t="s">
        <v>462</v>
      </c>
      <c r="AE98" s="107" t="s">
        <v>462</v>
      </c>
      <c r="AF98" s="107" t="s">
        <v>462</v>
      </c>
      <c r="AG98" s="107" t="s">
        <v>462</v>
      </c>
      <c r="AH98" s="107" t="s">
        <v>462</v>
      </c>
      <c r="AJ98" s="128">
        <v>125</v>
      </c>
    </row>
    <row r="99" spans="1:37" ht="131.25" customHeight="1">
      <c r="A99" s="105">
        <v>91</v>
      </c>
      <c r="B99" s="120" t="s">
        <v>767</v>
      </c>
      <c r="C99" s="106" t="s">
        <v>674</v>
      </c>
      <c r="D99" s="106"/>
      <c r="E99" s="19"/>
      <c r="F99" s="143" t="s">
        <v>675</v>
      </c>
      <c r="G99" s="107" t="s">
        <v>462</v>
      </c>
      <c r="H99" s="107" t="s">
        <v>462</v>
      </c>
      <c r="I99" s="107" t="s">
        <v>462</v>
      </c>
      <c r="J99" s="107" t="s">
        <v>462</v>
      </c>
      <c r="K99" s="107" t="s">
        <v>462</v>
      </c>
      <c r="L99" s="107" t="s">
        <v>462</v>
      </c>
      <c r="M99" s="107" t="s">
        <v>462</v>
      </c>
      <c r="N99" s="107" t="s">
        <v>462</v>
      </c>
      <c r="O99" s="107" t="s">
        <v>462</v>
      </c>
      <c r="P99" s="107" t="s">
        <v>462</v>
      </c>
      <c r="Q99" s="107" t="s">
        <v>462</v>
      </c>
      <c r="R99" s="107" t="s">
        <v>462</v>
      </c>
      <c r="S99" s="107" t="s">
        <v>462</v>
      </c>
      <c r="T99" s="107" t="s">
        <v>462</v>
      </c>
      <c r="U99" s="107" t="s">
        <v>462</v>
      </c>
      <c r="V99" s="107" t="s">
        <v>462</v>
      </c>
      <c r="W99" s="107" t="s">
        <v>676</v>
      </c>
      <c r="X99" s="107" t="s">
        <v>676</v>
      </c>
      <c r="Y99" s="107" t="s">
        <v>676</v>
      </c>
      <c r="Z99" s="107" t="s">
        <v>462</v>
      </c>
      <c r="AA99" s="107" t="s">
        <v>462</v>
      </c>
      <c r="AB99" s="107" t="s">
        <v>676</v>
      </c>
      <c r="AC99" s="107" t="s">
        <v>462</v>
      </c>
      <c r="AD99" s="107" t="s">
        <v>462</v>
      </c>
      <c r="AE99" s="107" t="s">
        <v>462</v>
      </c>
      <c r="AF99" s="107" t="s">
        <v>462</v>
      </c>
      <c r="AG99" s="107" t="s">
        <v>462</v>
      </c>
      <c r="AH99" s="107" t="s">
        <v>462</v>
      </c>
      <c r="AI99" s="55"/>
      <c r="AJ99" s="131">
        <v>126</v>
      </c>
    </row>
    <row r="100" spans="1:37" ht="264.75" customHeight="1">
      <c r="A100" s="105">
        <v>92</v>
      </c>
      <c r="B100" s="120" t="s">
        <v>767</v>
      </c>
      <c r="C100" s="106" t="s">
        <v>677</v>
      </c>
      <c r="D100" s="106"/>
      <c r="E100" s="19"/>
      <c r="F100" s="143" t="s">
        <v>872</v>
      </c>
      <c r="G100" s="107" t="s">
        <v>462</v>
      </c>
      <c r="H100" s="107" t="s">
        <v>462</v>
      </c>
      <c r="I100" s="107" t="s">
        <v>462</v>
      </c>
      <c r="J100" s="107" t="s">
        <v>462</v>
      </c>
      <c r="K100" s="107" t="s">
        <v>462</v>
      </c>
      <c r="L100" s="107" t="s">
        <v>462</v>
      </c>
      <c r="M100" s="107" t="s">
        <v>462</v>
      </c>
      <c r="N100" s="107" t="s">
        <v>462</v>
      </c>
      <c r="O100" s="107" t="s">
        <v>462</v>
      </c>
      <c r="P100" s="107" t="s">
        <v>462</v>
      </c>
      <c r="Q100" s="107" t="s">
        <v>462</v>
      </c>
      <c r="R100" s="107" t="s">
        <v>462</v>
      </c>
      <c r="S100" s="107" t="s">
        <v>462</v>
      </c>
      <c r="T100" s="107" t="s">
        <v>462</v>
      </c>
      <c r="U100" s="107" t="s">
        <v>462</v>
      </c>
      <c r="V100" s="107" t="s">
        <v>462</v>
      </c>
      <c r="W100" s="107" t="s">
        <v>462</v>
      </c>
      <c r="X100" s="107" t="s">
        <v>678</v>
      </c>
      <c r="Y100" s="107" t="s">
        <v>462</v>
      </c>
      <c r="Z100" s="107" t="s">
        <v>462</v>
      </c>
      <c r="AA100" s="107" t="s">
        <v>678</v>
      </c>
      <c r="AB100" s="107" t="s">
        <v>462</v>
      </c>
      <c r="AC100" s="107" t="s">
        <v>462</v>
      </c>
      <c r="AD100" s="107" t="s">
        <v>678</v>
      </c>
      <c r="AE100" s="107" t="s">
        <v>678</v>
      </c>
      <c r="AF100" s="107" t="s">
        <v>678</v>
      </c>
      <c r="AG100" s="107" t="s">
        <v>678</v>
      </c>
      <c r="AH100" s="107" t="s">
        <v>462</v>
      </c>
      <c r="AJ100" s="128" t="s">
        <v>862</v>
      </c>
    </row>
    <row r="101" spans="1:37" ht="184.5" customHeight="1">
      <c r="A101" s="105">
        <v>93</v>
      </c>
      <c r="B101" s="120" t="s">
        <v>767</v>
      </c>
      <c r="C101" s="106" t="s">
        <v>679</v>
      </c>
      <c r="D101" s="106"/>
      <c r="E101" s="19"/>
      <c r="F101" s="143" t="s">
        <v>680</v>
      </c>
      <c r="G101" s="107" t="s">
        <v>462</v>
      </c>
      <c r="H101" s="107" t="s">
        <v>462</v>
      </c>
      <c r="I101" s="107" t="s">
        <v>462</v>
      </c>
      <c r="J101" s="107" t="s">
        <v>462</v>
      </c>
      <c r="K101" s="107" t="s">
        <v>462</v>
      </c>
      <c r="L101" s="107" t="s">
        <v>462</v>
      </c>
      <c r="M101" s="107" t="s">
        <v>462</v>
      </c>
      <c r="N101" s="107" t="s">
        <v>681</v>
      </c>
      <c r="O101" s="107" t="s">
        <v>462</v>
      </c>
      <c r="P101" s="107" t="s">
        <v>462</v>
      </c>
      <c r="Q101" s="107" t="s">
        <v>462</v>
      </c>
      <c r="R101" s="107" t="s">
        <v>462</v>
      </c>
      <c r="S101" s="107" t="s">
        <v>462</v>
      </c>
      <c r="T101" s="107" t="s">
        <v>462</v>
      </c>
      <c r="U101" s="107" t="s">
        <v>462</v>
      </c>
      <c r="V101" s="107" t="s">
        <v>462</v>
      </c>
      <c r="W101" s="107" t="s">
        <v>462</v>
      </c>
      <c r="X101" s="107" t="s">
        <v>462</v>
      </c>
      <c r="Y101" s="107" t="s">
        <v>462</v>
      </c>
      <c r="Z101" s="107" t="s">
        <v>462</v>
      </c>
      <c r="AA101" s="107" t="s">
        <v>462</v>
      </c>
      <c r="AB101" s="107" t="s">
        <v>462</v>
      </c>
      <c r="AC101" s="107" t="s">
        <v>462</v>
      </c>
      <c r="AD101" s="107" t="s">
        <v>462</v>
      </c>
      <c r="AE101" s="107" t="s">
        <v>462</v>
      </c>
      <c r="AF101" s="107" t="s">
        <v>462</v>
      </c>
      <c r="AG101" s="107" t="s">
        <v>462</v>
      </c>
      <c r="AH101" s="107" t="s">
        <v>462</v>
      </c>
      <c r="AJ101" s="128">
        <v>131</v>
      </c>
    </row>
    <row r="102" spans="1:37" ht="90.75" customHeight="1">
      <c r="A102" s="105">
        <v>94</v>
      </c>
      <c r="B102" s="120" t="s">
        <v>767</v>
      </c>
      <c r="C102" s="106" t="s">
        <v>682</v>
      </c>
      <c r="D102" s="106"/>
      <c r="E102" s="19"/>
      <c r="F102" s="143" t="s">
        <v>683</v>
      </c>
      <c r="G102" s="107" t="s">
        <v>462</v>
      </c>
      <c r="H102" s="107" t="s">
        <v>462</v>
      </c>
      <c r="I102" s="107" t="s">
        <v>462</v>
      </c>
      <c r="J102" s="107" t="s">
        <v>462</v>
      </c>
      <c r="K102" s="107" t="s">
        <v>462</v>
      </c>
      <c r="L102" s="107" t="s">
        <v>462</v>
      </c>
      <c r="M102" s="107" t="s">
        <v>462</v>
      </c>
      <c r="N102" s="107" t="s">
        <v>462</v>
      </c>
      <c r="O102" s="107" t="s">
        <v>462</v>
      </c>
      <c r="P102" s="107" t="s">
        <v>462</v>
      </c>
      <c r="Q102" s="107" t="s">
        <v>462</v>
      </c>
      <c r="R102" s="107" t="s">
        <v>462</v>
      </c>
      <c r="S102" s="107" t="s">
        <v>462</v>
      </c>
      <c r="T102" s="107" t="s">
        <v>462</v>
      </c>
      <c r="U102" s="107" t="s">
        <v>462</v>
      </c>
      <c r="V102" s="107" t="s">
        <v>462</v>
      </c>
      <c r="W102" s="107" t="s">
        <v>684</v>
      </c>
      <c r="X102" s="107" t="s">
        <v>462</v>
      </c>
      <c r="Y102" s="107" t="s">
        <v>462</v>
      </c>
      <c r="Z102" s="107" t="s">
        <v>462</v>
      </c>
      <c r="AA102" s="107" t="s">
        <v>462</v>
      </c>
      <c r="AB102" s="107" t="s">
        <v>462</v>
      </c>
      <c r="AC102" s="107" t="s">
        <v>462</v>
      </c>
      <c r="AD102" s="107" t="s">
        <v>462</v>
      </c>
      <c r="AE102" s="107" t="s">
        <v>462</v>
      </c>
      <c r="AF102" s="107" t="s">
        <v>462</v>
      </c>
      <c r="AG102" s="107" t="s">
        <v>462</v>
      </c>
      <c r="AH102" s="107" t="s">
        <v>462</v>
      </c>
      <c r="AI102" s="55"/>
      <c r="AJ102" s="128">
        <v>132</v>
      </c>
    </row>
    <row r="103" spans="1:37" ht="111.75" customHeight="1">
      <c r="A103" s="105">
        <v>95</v>
      </c>
      <c r="B103" s="120" t="s">
        <v>765</v>
      </c>
      <c r="C103" s="106" t="s">
        <v>685</v>
      </c>
      <c r="D103" s="106"/>
      <c r="E103" s="19"/>
      <c r="F103" s="143" t="s">
        <v>686</v>
      </c>
      <c r="G103" s="107" t="s">
        <v>462</v>
      </c>
      <c r="H103" s="107" t="s">
        <v>462</v>
      </c>
      <c r="I103" s="107" t="s">
        <v>462</v>
      </c>
      <c r="J103" s="107" t="s">
        <v>462</v>
      </c>
      <c r="K103" s="107" t="s">
        <v>462</v>
      </c>
      <c r="L103" s="107" t="s">
        <v>462</v>
      </c>
      <c r="M103" s="107" t="s">
        <v>462</v>
      </c>
      <c r="N103" s="107" t="s">
        <v>462</v>
      </c>
      <c r="O103" s="107" t="s">
        <v>462</v>
      </c>
      <c r="P103" s="107" t="s">
        <v>462</v>
      </c>
      <c r="Q103" s="107" t="s">
        <v>462</v>
      </c>
      <c r="R103" s="107" t="s">
        <v>462</v>
      </c>
      <c r="S103" s="107" t="s">
        <v>462</v>
      </c>
      <c r="T103" s="107" t="s">
        <v>462</v>
      </c>
      <c r="U103" s="107" t="s">
        <v>462</v>
      </c>
      <c r="V103" s="107" t="s">
        <v>462</v>
      </c>
      <c r="W103" s="107" t="s">
        <v>462</v>
      </c>
      <c r="X103" s="107" t="s">
        <v>462</v>
      </c>
      <c r="Y103" s="107" t="s">
        <v>687</v>
      </c>
      <c r="Z103" s="107" t="s">
        <v>462</v>
      </c>
      <c r="AA103" s="107" t="s">
        <v>462</v>
      </c>
      <c r="AB103" s="107" t="s">
        <v>462</v>
      </c>
      <c r="AC103" s="107" t="s">
        <v>462</v>
      </c>
      <c r="AD103" s="107" t="s">
        <v>462</v>
      </c>
      <c r="AE103" s="107" t="s">
        <v>462</v>
      </c>
      <c r="AF103" s="107" t="s">
        <v>462</v>
      </c>
      <c r="AG103" s="107" t="s">
        <v>462</v>
      </c>
      <c r="AH103" s="107" t="s">
        <v>462</v>
      </c>
      <c r="AJ103" s="128">
        <v>133</v>
      </c>
    </row>
    <row r="104" spans="1:37" ht="59.25" customHeight="1">
      <c r="A104" s="105">
        <v>96</v>
      </c>
      <c r="B104" s="120" t="s">
        <v>767</v>
      </c>
      <c r="C104" s="106" t="s">
        <v>688</v>
      </c>
      <c r="D104" s="106"/>
      <c r="E104" s="19"/>
      <c r="F104" s="143" t="s">
        <v>689</v>
      </c>
      <c r="G104" s="107" t="s">
        <v>462</v>
      </c>
      <c r="H104" s="107" t="s">
        <v>462</v>
      </c>
      <c r="I104" s="107" t="s">
        <v>462</v>
      </c>
      <c r="J104" s="107" t="s">
        <v>462</v>
      </c>
      <c r="K104" s="107" t="s">
        <v>462</v>
      </c>
      <c r="L104" s="107" t="s">
        <v>462</v>
      </c>
      <c r="M104" s="107" t="s">
        <v>462</v>
      </c>
      <c r="N104" s="107" t="s">
        <v>462</v>
      </c>
      <c r="O104" s="107" t="s">
        <v>462</v>
      </c>
      <c r="P104" s="107" t="s">
        <v>462</v>
      </c>
      <c r="Q104" s="107" t="s">
        <v>462</v>
      </c>
      <c r="R104" s="107" t="s">
        <v>462</v>
      </c>
      <c r="S104" s="107" t="s">
        <v>462</v>
      </c>
      <c r="T104" s="107" t="s">
        <v>462</v>
      </c>
      <c r="U104" s="107" t="s">
        <v>462</v>
      </c>
      <c r="V104" s="107" t="s">
        <v>462</v>
      </c>
      <c r="W104" s="107" t="s">
        <v>462</v>
      </c>
      <c r="X104" s="107" t="s">
        <v>462</v>
      </c>
      <c r="Y104" s="107" t="s">
        <v>690</v>
      </c>
      <c r="Z104" s="107" t="s">
        <v>462</v>
      </c>
      <c r="AA104" s="107" t="s">
        <v>462</v>
      </c>
      <c r="AB104" s="107" t="s">
        <v>462</v>
      </c>
      <c r="AC104" s="107" t="s">
        <v>462</v>
      </c>
      <c r="AD104" s="107" t="s">
        <v>462</v>
      </c>
      <c r="AE104" s="107" t="s">
        <v>462</v>
      </c>
      <c r="AF104" s="107" t="s">
        <v>462</v>
      </c>
      <c r="AG104" s="107" t="s">
        <v>462</v>
      </c>
      <c r="AH104" s="107" t="s">
        <v>462</v>
      </c>
      <c r="AJ104" s="128">
        <v>134</v>
      </c>
    </row>
    <row r="105" spans="1:37" ht="102.75" customHeight="1">
      <c r="A105" s="105">
        <v>97</v>
      </c>
      <c r="B105" s="120" t="s">
        <v>767</v>
      </c>
      <c r="C105" s="106" t="s">
        <v>691</v>
      </c>
      <c r="D105" s="106"/>
      <c r="E105" s="19"/>
      <c r="F105" s="143" t="s">
        <v>692</v>
      </c>
      <c r="G105" s="107" t="s">
        <v>693</v>
      </c>
      <c r="H105" s="107" t="s">
        <v>693</v>
      </c>
      <c r="I105" s="107" t="s">
        <v>693</v>
      </c>
      <c r="J105" s="107" t="s">
        <v>693</v>
      </c>
      <c r="K105" s="107" t="s">
        <v>693</v>
      </c>
      <c r="L105" s="107" t="s">
        <v>693</v>
      </c>
      <c r="M105" s="107" t="s">
        <v>693</v>
      </c>
      <c r="N105" s="107" t="s">
        <v>693</v>
      </c>
      <c r="O105" s="107" t="s">
        <v>693</v>
      </c>
      <c r="P105" s="107" t="s">
        <v>693</v>
      </c>
      <c r="Q105" s="107" t="s">
        <v>693</v>
      </c>
      <c r="R105" s="107" t="s">
        <v>693</v>
      </c>
      <c r="S105" s="107" t="s">
        <v>693</v>
      </c>
      <c r="T105" s="107" t="s">
        <v>693</v>
      </c>
      <c r="U105" s="107" t="s">
        <v>693</v>
      </c>
      <c r="V105" s="107" t="s">
        <v>693</v>
      </c>
      <c r="W105" s="107" t="s">
        <v>693</v>
      </c>
      <c r="X105" s="107" t="s">
        <v>693</v>
      </c>
      <c r="Y105" s="107" t="s">
        <v>693</v>
      </c>
      <c r="Z105" s="107" t="s">
        <v>693</v>
      </c>
      <c r="AA105" s="107" t="s">
        <v>693</v>
      </c>
      <c r="AB105" s="107" t="s">
        <v>693</v>
      </c>
      <c r="AC105" s="107" t="s">
        <v>693</v>
      </c>
      <c r="AD105" s="107" t="s">
        <v>693</v>
      </c>
      <c r="AE105" s="107" t="s">
        <v>693</v>
      </c>
      <c r="AF105" s="107" t="s">
        <v>693</v>
      </c>
      <c r="AG105" s="107" t="s">
        <v>693</v>
      </c>
      <c r="AH105" s="107" t="s">
        <v>693</v>
      </c>
      <c r="AJ105" s="128">
        <v>136</v>
      </c>
    </row>
    <row r="106" spans="1:37" ht="89.25" customHeight="1">
      <c r="A106" s="105">
        <v>98</v>
      </c>
      <c r="B106" s="120" t="s">
        <v>764</v>
      </c>
      <c r="C106" s="106" t="s">
        <v>694</v>
      </c>
      <c r="D106" s="106"/>
      <c r="E106" s="19"/>
      <c r="F106" s="143" t="s">
        <v>695</v>
      </c>
      <c r="G106" s="107" t="s">
        <v>696</v>
      </c>
      <c r="H106" s="107" t="s">
        <v>696</v>
      </c>
      <c r="I106" s="107" t="s">
        <v>696</v>
      </c>
      <c r="J106" s="107" t="s">
        <v>696</v>
      </c>
      <c r="K106" s="107" t="s">
        <v>696</v>
      </c>
      <c r="L106" s="107" t="s">
        <v>696</v>
      </c>
      <c r="M106" s="107" t="s">
        <v>696</v>
      </c>
      <c r="N106" s="107" t="s">
        <v>696</v>
      </c>
      <c r="O106" s="107" t="s">
        <v>696</v>
      </c>
      <c r="P106" s="107" t="s">
        <v>696</v>
      </c>
      <c r="Q106" s="107" t="s">
        <v>696</v>
      </c>
      <c r="R106" s="107" t="s">
        <v>696</v>
      </c>
      <c r="S106" s="107" t="s">
        <v>696</v>
      </c>
      <c r="T106" s="107" t="s">
        <v>696</v>
      </c>
      <c r="U106" s="107" t="s">
        <v>696</v>
      </c>
      <c r="V106" s="107" t="s">
        <v>696</v>
      </c>
      <c r="W106" s="107" t="s">
        <v>696</v>
      </c>
      <c r="X106" s="107" t="s">
        <v>696</v>
      </c>
      <c r="Y106" s="107" t="s">
        <v>696</v>
      </c>
      <c r="Z106" s="107" t="s">
        <v>696</v>
      </c>
      <c r="AA106" s="107" t="s">
        <v>696</v>
      </c>
      <c r="AB106" s="107" t="s">
        <v>696</v>
      </c>
      <c r="AC106" s="107" t="s">
        <v>696</v>
      </c>
      <c r="AD106" s="107" t="s">
        <v>696</v>
      </c>
      <c r="AE106" s="107" t="s">
        <v>696</v>
      </c>
      <c r="AF106" s="107" t="s">
        <v>696</v>
      </c>
      <c r="AG106" s="107" t="s">
        <v>696</v>
      </c>
      <c r="AH106" s="107" t="s">
        <v>696</v>
      </c>
      <c r="AJ106" s="128">
        <v>137</v>
      </c>
    </row>
    <row r="107" spans="1:37" ht="87" customHeight="1">
      <c r="A107" s="105">
        <v>99</v>
      </c>
      <c r="B107" s="120" t="s">
        <v>765</v>
      </c>
      <c r="C107" s="106" t="s">
        <v>697</v>
      </c>
      <c r="D107" s="106"/>
      <c r="E107" s="19"/>
      <c r="F107" s="143" t="s">
        <v>698</v>
      </c>
      <c r="G107" s="107" t="s">
        <v>699</v>
      </c>
      <c r="H107" s="107" t="s">
        <v>699</v>
      </c>
      <c r="I107" s="107" t="s">
        <v>699</v>
      </c>
      <c r="J107" s="107" t="s">
        <v>699</v>
      </c>
      <c r="K107" s="107" t="s">
        <v>699</v>
      </c>
      <c r="L107" s="107" t="s">
        <v>699</v>
      </c>
      <c r="M107" s="107" t="s">
        <v>699</v>
      </c>
      <c r="N107" s="107" t="s">
        <v>699</v>
      </c>
      <c r="O107" s="107" t="s">
        <v>699</v>
      </c>
      <c r="P107" s="107" t="s">
        <v>699</v>
      </c>
      <c r="Q107" s="107" t="s">
        <v>699</v>
      </c>
      <c r="R107" s="107" t="s">
        <v>699</v>
      </c>
      <c r="S107" s="107" t="s">
        <v>699</v>
      </c>
      <c r="T107" s="107" t="s">
        <v>699</v>
      </c>
      <c r="U107" s="107" t="s">
        <v>699</v>
      </c>
      <c r="V107" s="107" t="s">
        <v>699</v>
      </c>
      <c r="W107" s="107" t="s">
        <v>699</v>
      </c>
      <c r="X107" s="107" t="s">
        <v>699</v>
      </c>
      <c r="Y107" s="107" t="s">
        <v>699</v>
      </c>
      <c r="Z107" s="107" t="s">
        <v>699</v>
      </c>
      <c r="AA107" s="107" t="s">
        <v>699</v>
      </c>
      <c r="AB107" s="107" t="s">
        <v>699</v>
      </c>
      <c r="AC107" s="107" t="s">
        <v>699</v>
      </c>
      <c r="AD107" s="107" t="s">
        <v>699</v>
      </c>
      <c r="AE107" s="107" t="s">
        <v>699</v>
      </c>
      <c r="AF107" s="107" t="s">
        <v>699</v>
      </c>
      <c r="AG107" s="107" t="s">
        <v>699</v>
      </c>
      <c r="AH107" s="107" t="s">
        <v>699</v>
      </c>
      <c r="AJ107" s="128">
        <v>138</v>
      </c>
    </row>
    <row r="108" spans="1:37" ht="74.25" customHeight="1">
      <c r="A108" s="105">
        <v>100</v>
      </c>
      <c r="B108" s="120" t="s">
        <v>765</v>
      </c>
      <c r="C108" s="106" t="s">
        <v>700</v>
      </c>
      <c r="D108" s="106"/>
      <c r="E108" s="19"/>
      <c r="F108" s="143" t="s">
        <v>701</v>
      </c>
      <c r="G108" s="107" t="s">
        <v>702</v>
      </c>
      <c r="H108" s="107" t="s">
        <v>702</v>
      </c>
      <c r="I108" s="107" t="s">
        <v>702</v>
      </c>
      <c r="J108" s="107" t="s">
        <v>702</v>
      </c>
      <c r="K108" s="107" t="s">
        <v>702</v>
      </c>
      <c r="L108" s="107" t="s">
        <v>702</v>
      </c>
      <c r="M108" s="107" t="s">
        <v>702</v>
      </c>
      <c r="N108" s="107" t="s">
        <v>702</v>
      </c>
      <c r="O108" s="107" t="s">
        <v>702</v>
      </c>
      <c r="P108" s="107" t="s">
        <v>702</v>
      </c>
      <c r="Q108" s="107" t="s">
        <v>702</v>
      </c>
      <c r="R108" s="107" t="s">
        <v>702</v>
      </c>
      <c r="S108" s="107" t="s">
        <v>702</v>
      </c>
      <c r="T108" s="107" t="s">
        <v>702</v>
      </c>
      <c r="U108" s="107" t="s">
        <v>702</v>
      </c>
      <c r="V108" s="107" t="s">
        <v>702</v>
      </c>
      <c r="W108" s="107" t="s">
        <v>702</v>
      </c>
      <c r="X108" s="107" t="s">
        <v>702</v>
      </c>
      <c r="Y108" s="107" t="s">
        <v>702</v>
      </c>
      <c r="Z108" s="107" t="s">
        <v>702</v>
      </c>
      <c r="AA108" s="107" t="s">
        <v>702</v>
      </c>
      <c r="AB108" s="107" t="s">
        <v>702</v>
      </c>
      <c r="AC108" s="107" t="s">
        <v>702</v>
      </c>
      <c r="AD108" s="107" t="s">
        <v>702</v>
      </c>
      <c r="AE108" s="107" t="s">
        <v>702</v>
      </c>
      <c r="AF108" s="107" t="s">
        <v>702</v>
      </c>
      <c r="AG108" s="107" t="s">
        <v>702</v>
      </c>
      <c r="AH108" s="107" t="s">
        <v>702</v>
      </c>
      <c r="AJ108" s="128">
        <v>139</v>
      </c>
    </row>
    <row r="109" spans="1:37" ht="125.25" customHeight="1">
      <c r="A109" s="105">
        <v>101</v>
      </c>
      <c r="B109" s="120" t="s">
        <v>766</v>
      </c>
      <c r="C109" s="106" t="s">
        <v>703</v>
      </c>
      <c r="D109" s="122" t="s">
        <v>843</v>
      </c>
      <c r="E109" s="19"/>
      <c r="F109" s="143" t="s">
        <v>846</v>
      </c>
      <c r="G109" s="107" t="s">
        <v>462</v>
      </c>
      <c r="H109" s="107" t="s">
        <v>462</v>
      </c>
      <c r="I109" s="107" t="s">
        <v>462</v>
      </c>
      <c r="J109" s="107" t="s">
        <v>462</v>
      </c>
      <c r="K109" s="107" t="s">
        <v>462</v>
      </c>
      <c r="L109" s="107" t="s">
        <v>704</v>
      </c>
      <c r="M109" s="107" t="s">
        <v>704</v>
      </c>
      <c r="N109" s="107" t="s">
        <v>462</v>
      </c>
      <c r="O109" s="107" t="s">
        <v>462</v>
      </c>
      <c r="P109" s="107" t="s">
        <v>462</v>
      </c>
      <c r="Q109" s="107" t="s">
        <v>462</v>
      </c>
      <c r="R109" s="107" t="s">
        <v>462</v>
      </c>
      <c r="S109" s="107" t="s">
        <v>462</v>
      </c>
      <c r="T109" s="107" t="s">
        <v>462</v>
      </c>
      <c r="U109" s="107" t="s">
        <v>704</v>
      </c>
      <c r="V109" s="107" t="s">
        <v>704</v>
      </c>
      <c r="W109" s="107" t="s">
        <v>704</v>
      </c>
      <c r="X109" s="107" t="s">
        <v>704</v>
      </c>
      <c r="Y109" s="107" t="s">
        <v>462</v>
      </c>
      <c r="Z109" s="107" t="s">
        <v>462</v>
      </c>
      <c r="AA109" s="107" t="s">
        <v>462</v>
      </c>
      <c r="AB109" s="107" t="s">
        <v>704</v>
      </c>
      <c r="AC109" s="107" t="s">
        <v>462</v>
      </c>
      <c r="AD109" s="107" t="s">
        <v>462</v>
      </c>
      <c r="AE109" s="107" t="s">
        <v>462</v>
      </c>
      <c r="AF109" s="107" t="s">
        <v>462</v>
      </c>
      <c r="AG109" s="107" t="s">
        <v>462</v>
      </c>
      <c r="AH109" s="107" t="s">
        <v>462</v>
      </c>
      <c r="AJ109" s="128">
        <v>142</v>
      </c>
    </row>
    <row r="110" spans="1:37" ht="78" customHeight="1">
      <c r="A110" s="105">
        <v>102</v>
      </c>
      <c r="B110" s="120" t="s">
        <v>766</v>
      </c>
      <c r="C110" s="106" t="s">
        <v>705</v>
      </c>
      <c r="D110" s="106"/>
      <c r="E110" s="19"/>
      <c r="F110" s="143" t="s">
        <v>706</v>
      </c>
      <c r="G110" s="107" t="s">
        <v>462</v>
      </c>
      <c r="H110" s="107" t="s">
        <v>462</v>
      </c>
      <c r="I110" s="107" t="s">
        <v>462</v>
      </c>
      <c r="J110" s="107" t="s">
        <v>462</v>
      </c>
      <c r="K110" s="107" t="s">
        <v>462</v>
      </c>
      <c r="L110" s="107" t="s">
        <v>462</v>
      </c>
      <c r="M110" s="107" t="s">
        <v>462</v>
      </c>
      <c r="N110" s="107" t="s">
        <v>462</v>
      </c>
      <c r="O110" s="107" t="s">
        <v>462</v>
      </c>
      <c r="P110" s="107" t="s">
        <v>462</v>
      </c>
      <c r="Q110" s="107" t="s">
        <v>462</v>
      </c>
      <c r="R110" s="107" t="s">
        <v>462</v>
      </c>
      <c r="S110" s="107" t="s">
        <v>462</v>
      </c>
      <c r="T110" s="107" t="s">
        <v>707</v>
      </c>
      <c r="U110" s="107" t="s">
        <v>462</v>
      </c>
      <c r="V110" s="107" t="s">
        <v>462</v>
      </c>
      <c r="W110" s="107" t="s">
        <v>462</v>
      </c>
      <c r="X110" s="107" t="s">
        <v>462</v>
      </c>
      <c r="Y110" s="107" t="s">
        <v>462</v>
      </c>
      <c r="Z110" s="107" t="s">
        <v>462</v>
      </c>
      <c r="AA110" s="107" t="s">
        <v>462</v>
      </c>
      <c r="AB110" s="107" t="s">
        <v>462</v>
      </c>
      <c r="AC110" s="107" t="s">
        <v>462</v>
      </c>
      <c r="AD110" s="107" t="s">
        <v>462</v>
      </c>
      <c r="AE110" s="107" t="s">
        <v>462</v>
      </c>
      <c r="AF110" s="107" t="s">
        <v>462</v>
      </c>
      <c r="AG110" s="107" t="s">
        <v>462</v>
      </c>
      <c r="AH110" s="107" t="s">
        <v>462</v>
      </c>
      <c r="AJ110" s="128">
        <v>143</v>
      </c>
    </row>
    <row r="111" spans="1:37" ht="77.25" customHeight="1">
      <c r="A111" s="105">
        <v>103</v>
      </c>
      <c r="B111" s="120" t="s">
        <v>766</v>
      </c>
      <c r="C111" s="106" t="s">
        <v>180</v>
      </c>
      <c r="D111" s="106"/>
      <c r="E111" s="19"/>
      <c r="F111" s="143" t="s">
        <v>708</v>
      </c>
      <c r="G111" s="107" t="s">
        <v>462</v>
      </c>
      <c r="H111" s="107" t="s">
        <v>462</v>
      </c>
      <c r="I111" s="107" t="s">
        <v>709</v>
      </c>
      <c r="J111" s="107" t="s">
        <v>462</v>
      </c>
      <c r="K111" s="107" t="s">
        <v>462</v>
      </c>
      <c r="L111" s="107" t="s">
        <v>462</v>
      </c>
      <c r="M111" s="107" t="s">
        <v>462</v>
      </c>
      <c r="N111" s="107" t="s">
        <v>462</v>
      </c>
      <c r="O111" s="107" t="s">
        <v>462</v>
      </c>
      <c r="P111" s="107" t="s">
        <v>462</v>
      </c>
      <c r="Q111" s="107" t="s">
        <v>462</v>
      </c>
      <c r="R111" s="107" t="s">
        <v>462</v>
      </c>
      <c r="S111" s="107" t="s">
        <v>462</v>
      </c>
      <c r="T111" s="107" t="s">
        <v>462</v>
      </c>
      <c r="U111" s="107" t="s">
        <v>462</v>
      </c>
      <c r="V111" s="107" t="s">
        <v>462</v>
      </c>
      <c r="W111" s="107" t="s">
        <v>462</v>
      </c>
      <c r="X111" s="107" t="s">
        <v>462</v>
      </c>
      <c r="Y111" s="107" t="s">
        <v>462</v>
      </c>
      <c r="Z111" s="107" t="s">
        <v>462</v>
      </c>
      <c r="AA111" s="107" t="s">
        <v>462</v>
      </c>
      <c r="AB111" s="107" t="s">
        <v>462</v>
      </c>
      <c r="AC111" s="107" t="s">
        <v>462</v>
      </c>
      <c r="AD111" s="107" t="s">
        <v>462</v>
      </c>
      <c r="AE111" s="107" t="s">
        <v>462</v>
      </c>
      <c r="AF111" s="107" t="s">
        <v>462</v>
      </c>
      <c r="AG111" s="107" t="s">
        <v>462</v>
      </c>
      <c r="AH111" s="107" t="s">
        <v>462</v>
      </c>
      <c r="AJ111" s="128">
        <v>144</v>
      </c>
    </row>
    <row r="112" spans="1:37" ht="78" customHeight="1">
      <c r="A112" s="105">
        <v>104</v>
      </c>
      <c r="B112" s="120" t="s">
        <v>766</v>
      </c>
      <c r="C112" s="106" t="s">
        <v>710</v>
      </c>
      <c r="D112" s="106"/>
      <c r="E112" s="19"/>
      <c r="F112" s="143" t="s">
        <v>711</v>
      </c>
      <c r="G112" s="107" t="s">
        <v>462</v>
      </c>
      <c r="H112" s="107" t="s">
        <v>462</v>
      </c>
      <c r="I112" s="107" t="s">
        <v>462</v>
      </c>
      <c r="J112" s="107" t="s">
        <v>712</v>
      </c>
      <c r="K112" s="107" t="s">
        <v>462</v>
      </c>
      <c r="L112" s="107" t="s">
        <v>462</v>
      </c>
      <c r="M112" s="107" t="s">
        <v>712</v>
      </c>
      <c r="N112" s="107" t="s">
        <v>462</v>
      </c>
      <c r="O112" s="107" t="s">
        <v>462</v>
      </c>
      <c r="P112" s="107" t="s">
        <v>462</v>
      </c>
      <c r="Q112" s="107" t="s">
        <v>462</v>
      </c>
      <c r="R112" s="107" t="s">
        <v>462</v>
      </c>
      <c r="S112" s="107" t="s">
        <v>462</v>
      </c>
      <c r="T112" s="107" t="s">
        <v>462</v>
      </c>
      <c r="U112" s="107" t="s">
        <v>462</v>
      </c>
      <c r="V112" s="107" t="s">
        <v>462</v>
      </c>
      <c r="W112" s="107" t="s">
        <v>462</v>
      </c>
      <c r="X112" s="107" t="s">
        <v>462</v>
      </c>
      <c r="Y112" s="107" t="s">
        <v>462</v>
      </c>
      <c r="Z112" s="107" t="s">
        <v>462</v>
      </c>
      <c r="AA112" s="107" t="s">
        <v>462</v>
      </c>
      <c r="AB112" s="107" t="s">
        <v>462</v>
      </c>
      <c r="AC112" s="107" t="s">
        <v>462</v>
      </c>
      <c r="AD112" s="107" t="s">
        <v>462</v>
      </c>
      <c r="AE112" s="107" t="s">
        <v>462</v>
      </c>
      <c r="AF112" s="107" t="s">
        <v>462</v>
      </c>
      <c r="AG112" s="107" t="s">
        <v>462</v>
      </c>
      <c r="AH112" s="107" t="s">
        <v>462</v>
      </c>
      <c r="AI112" s="58"/>
      <c r="AJ112" s="132">
        <v>145</v>
      </c>
      <c r="AK112" s="58"/>
    </row>
    <row r="113" spans="1:38" ht="107.25" customHeight="1">
      <c r="A113" s="105">
        <v>105</v>
      </c>
      <c r="B113" s="120" t="s">
        <v>767</v>
      </c>
      <c r="C113" s="106" t="s">
        <v>713</v>
      </c>
      <c r="D113" s="106"/>
      <c r="E113" s="19"/>
      <c r="F113" s="143" t="s">
        <v>714</v>
      </c>
      <c r="G113" s="107" t="s">
        <v>462</v>
      </c>
      <c r="H113" s="107" t="s">
        <v>462</v>
      </c>
      <c r="I113" s="107" t="s">
        <v>462</v>
      </c>
      <c r="J113" s="107" t="s">
        <v>715</v>
      </c>
      <c r="K113" s="107" t="s">
        <v>462</v>
      </c>
      <c r="L113" s="107" t="s">
        <v>462</v>
      </c>
      <c r="M113" s="107" t="s">
        <v>462</v>
      </c>
      <c r="N113" s="107" t="s">
        <v>462</v>
      </c>
      <c r="O113" s="107" t="s">
        <v>462</v>
      </c>
      <c r="P113" s="107" t="s">
        <v>462</v>
      </c>
      <c r="Q113" s="107" t="s">
        <v>462</v>
      </c>
      <c r="R113" s="107" t="s">
        <v>462</v>
      </c>
      <c r="S113" s="107" t="s">
        <v>462</v>
      </c>
      <c r="T113" s="107" t="s">
        <v>462</v>
      </c>
      <c r="U113" s="107" t="s">
        <v>462</v>
      </c>
      <c r="V113" s="107" t="s">
        <v>462</v>
      </c>
      <c r="W113" s="107" t="s">
        <v>462</v>
      </c>
      <c r="X113" s="107" t="s">
        <v>462</v>
      </c>
      <c r="Y113" s="107" t="s">
        <v>462</v>
      </c>
      <c r="Z113" s="107" t="s">
        <v>462</v>
      </c>
      <c r="AA113" s="107" t="s">
        <v>462</v>
      </c>
      <c r="AB113" s="107" t="s">
        <v>462</v>
      </c>
      <c r="AC113" s="107" t="s">
        <v>462</v>
      </c>
      <c r="AD113" s="107" t="s">
        <v>462</v>
      </c>
      <c r="AE113" s="107" t="s">
        <v>462</v>
      </c>
      <c r="AF113" s="107" t="s">
        <v>462</v>
      </c>
      <c r="AG113" s="107" t="s">
        <v>462</v>
      </c>
      <c r="AH113" s="107" t="s">
        <v>462</v>
      </c>
      <c r="AJ113" s="128">
        <v>146</v>
      </c>
    </row>
    <row r="114" spans="1:38" ht="84" customHeight="1">
      <c r="A114" s="105">
        <v>106</v>
      </c>
      <c r="B114" s="120" t="s">
        <v>766</v>
      </c>
      <c r="C114" s="106" t="s">
        <v>716</v>
      </c>
      <c r="D114" s="106"/>
      <c r="E114" s="19"/>
      <c r="F114" s="143" t="s">
        <v>717</v>
      </c>
      <c r="G114" s="107" t="s">
        <v>462</v>
      </c>
      <c r="H114" s="107" t="s">
        <v>462</v>
      </c>
      <c r="I114" s="107" t="s">
        <v>462</v>
      </c>
      <c r="J114" s="107" t="s">
        <v>462</v>
      </c>
      <c r="K114" s="107" t="s">
        <v>718</v>
      </c>
      <c r="L114" s="107" t="s">
        <v>462</v>
      </c>
      <c r="M114" s="107" t="s">
        <v>462</v>
      </c>
      <c r="N114" s="107" t="s">
        <v>462</v>
      </c>
      <c r="O114" s="107" t="s">
        <v>462</v>
      </c>
      <c r="P114" s="107" t="s">
        <v>462</v>
      </c>
      <c r="Q114" s="107" t="s">
        <v>462</v>
      </c>
      <c r="R114" s="107" t="s">
        <v>462</v>
      </c>
      <c r="S114" s="107" t="s">
        <v>462</v>
      </c>
      <c r="T114" s="107" t="s">
        <v>462</v>
      </c>
      <c r="U114" s="107" t="s">
        <v>462</v>
      </c>
      <c r="V114" s="107" t="s">
        <v>462</v>
      </c>
      <c r="W114" s="107" t="s">
        <v>462</v>
      </c>
      <c r="X114" s="107" t="s">
        <v>462</v>
      </c>
      <c r="Y114" s="107" t="s">
        <v>462</v>
      </c>
      <c r="Z114" s="107" t="s">
        <v>462</v>
      </c>
      <c r="AA114" s="107" t="s">
        <v>462</v>
      </c>
      <c r="AB114" s="107" t="s">
        <v>462</v>
      </c>
      <c r="AC114" s="107" t="s">
        <v>462</v>
      </c>
      <c r="AD114" s="107" t="s">
        <v>462</v>
      </c>
      <c r="AE114" s="107" t="s">
        <v>462</v>
      </c>
      <c r="AF114" s="107" t="s">
        <v>462</v>
      </c>
      <c r="AG114" s="107" t="s">
        <v>462</v>
      </c>
      <c r="AH114" s="107" t="s">
        <v>462</v>
      </c>
      <c r="AJ114" s="128">
        <v>147</v>
      </c>
    </row>
    <row r="115" spans="1:38" ht="59.25" customHeight="1">
      <c r="A115" s="105">
        <v>107</v>
      </c>
      <c r="B115" s="120" t="s">
        <v>766</v>
      </c>
      <c r="C115" s="106" t="s">
        <v>719</v>
      </c>
      <c r="D115" s="106"/>
      <c r="E115" s="19"/>
      <c r="F115" s="143" t="s">
        <v>720</v>
      </c>
      <c r="G115" s="107" t="s">
        <v>462</v>
      </c>
      <c r="H115" s="107" t="s">
        <v>462</v>
      </c>
      <c r="I115" s="107" t="s">
        <v>462</v>
      </c>
      <c r="J115" s="107" t="s">
        <v>462</v>
      </c>
      <c r="K115" s="107" t="s">
        <v>721</v>
      </c>
      <c r="L115" s="107" t="s">
        <v>462</v>
      </c>
      <c r="M115" s="107" t="s">
        <v>462</v>
      </c>
      <c r="N115" s="107" t="s">
        <v>462</v>
      </c>
      <c r="O115" s="107" t="s">
        <v>462</v>
      </c>
      <c r="P115" s="107" t="s">
        <v>462</v>
      </c>
      <c r="Q115" s="107" t="s">
        <v>462</v>
      </c>
      <c r="R115" s="107" t="s">
        <v>462</v>
      </c>
      <c r="S115" s="107" t="s">
        <v>462</v>
      </c>
      <c r="T115" s="107" t="s">
        <v>462</v>
      </c>
      <c r="U115" s="107" t="s">
        <v>462</v>
      </c>
      <c r="V115" s="107" t="s">
        <v>462</v>
      </c>
      <c r="W115" s="107" t="s">
        <v>462</v>
      </c>
      <c r="X115" s="107" t="s">
        <v>462</v>
      </c>
      <c r="Y115" s="107" t="s">
        <v>462</v>
      </c>
      <c r="Z115" s="107" t="s">
        <v>462</v>
      </c>
      <c r="AA115" s="107" t="s">
        <v>462</v>
      </c>
      <c r="AB115" s="107" t="s">
        <v>462</v>
      </c>
      <c r="AC115" s="107" t="s">
        <v>462</v>
      </c>
      <c r="AD115" s="107" t="s">
        <v>462</v>
      </c>
      <c r="AE115" s="107" t="s">
        <v>462</v>
      </c>
      <c r="AF115" s="107" t="s">
        <v>462</v>
      </c>
      <c r="AG115" s="107" t="s">
        <v>462</v>
      </c>
      <c r="AH115" s="107" t="s">
        <v>462</v>
      </c>
      <c r="AJ115" s="128">
        <v>148</v>
      </c>
    </row>
    <row r="116" spans="1:38" ht="78" customHeight="1">
      <c r="A116" s="105">
        <v>108</v>
      </c>
      <c r="B116" s="120" t="s">
        <v>766</v>
      </c>
      <c r="C116" s="106" t="s">
        <v>722</v>
      </c>
      <c r="D116" s="106"/>
      <c r="E116" s="19"/>
      <c r="F116" s="143" t="s">
        <v>723</v>
      </c>
      <c r="G116" s="107" t="s">
        <v>462</v>
      </c>
      <c r="H116" s="107" t="s">
        <v>462</v>
      </c>
      <c r="I116" s="107" t="s">
        <v>462</v>
      </c>
      <c r="J116" s="107" t="s">
        <v>462</v>
      </c>
      <c r="K116" s="107" t="s">
        <v>462</v>
      </c>
      <c r="L116" s="107" t="s">
        <v>462</v>
      </c>
      <c r="M116" s="107" t="s">
        <v>462</v>
      </c>
      <c r="N116" s="107" t="s">
        <v>462</v>
      </c>
      <c r="O116" s="107" t="s">
        <v>462</v>
      </c>
      <c r="P116" s="107" t="s">
        <v>462</v>
      </c>
      <c r="Q116" s="107" t="s">
        <v>462</v>
      </c>
      <c r="R116" s="107" t="s">
        <v>462</v>
      </c>
      <c r="S116" s="107" t="s">
        <v>462</v>
      </c>
      <c r="T116" s="107" t="s">
        <v>462</v>
      </c>
      <c r="U116" s="107" t="s">
        <v>462</v>
      </c>
      <c r="V116" s="107" t="s">
        <v>462</v>
      </c>
      <c r="W116" s="107" t="s">
        <v>462</v>
      </c>
      <c r="X116" s="107" t="s">
        <v>462</v>
      </c>
      <c r="Y116" s="107" t="s">
        <v>462</v>
      </c>
      <c r="Z116" s="107" t="s">
        <v>462</v>
      </c>
      <c r="AA116" s="107" t="s">
        <v>462</v>
      </c>
      <c r="AB116" s="107" t="s">
        <v>462</v>
      </c>
      <c r="AC116" s="107" t="s">
        <v>462</v>
      </c>
      <c r="AD116" s="107" t="s">
        <v>462</v>
      </c>
      <c r="AE116" s="107" t="s">
        <v>462</v>
      </c>
      <c r="AF116" s="107" t="s">
        <v>724</v>
      </c>
      <c r="AG116" s="107" t="s">
        <v>462</v>
      </c>
      <c r="AH116" s="107" t="s">
        <v>462</v>
      </c>
      <c r="AJ116" s="128">
        <v>149</v>
      </c>
    </row>
    <row r="117" spans="1:38" ht="59.25" customHeight="1">
      <c r="A117" s="105">
        <v>109</v>
      </c>
      <c r="B117" s="120" t="s">
        <v>766</v>
      </c>
      <c r="C117" s="106" t="s">
        <v>835</v>
      </c>
      <c r="D117" s="106" t="s">
        <v>836</v>
      </c>
      <c r="E117" s="19"/>
      <c r="F117" s="143" t="s">
        <v>725</v>
      </c>
      <c r="G117" s="107" t="s">
        <v>462</v>
      </c>
      <c r="H117" s="107" t="s">
        <v>462</v>
      </c>
      <c r="I117" s="107" t="s">
        <v>462</v>
      </c>
      <c r="J117" s="107" t="s">
        <v>462</v>
      </c>
      <c r="K117" s="107" t="s">
        <v>462</v>
      </c>
      <c r="L117" s="107" t="s">
        <v>462</v>
      </c>
      <c r="M117" s="107" t="s">
        <v>462</v>
      </c>
      <c r="N117" s="107" t="s">
        <v>462</v>
      </c>
      <c r="O117" s="107" t="s">
        <v>462</v>
      </c>
      <c r="P117" s="107" t="s">
        <v>462</v>
      </c>
      <c r="Q117" s="107" t="s">
        <v>462</v>
      </c>
      <c r="R117" s="107" t="s">
        <v>462</v>
      </c>
      <c r="S117" s="107" t="s">
        <v>462</v>
      </c>
      <c r="T117" s="107" t="s">
        <v>462</v>
      </c>
      <c r="U117" s="107" t="s">
        <v>462</v>
      </c>
      <c r="V117" s="107" t="s">
        <v>462</v>
      </c>
      <c r="W117" s="107" t="s">
        <v>462</v>
      </c>
      <c r="X117" s="107" t="s">
        <v>462</v>
      </c>
      <c r="Y117" s="107" t="s">
        <v>462</v>
      </c>
      <c r="Z117" s="107" t="s">
        <v>462</v>
      </c>
      <c r="AA117" s="107" t="s">
        <v>462</v>
      </c>
      <c r="AB117" s="107" t="s">
        <v>462</v>
      </c>
      <c r="AC117" s="107" t="s">
        <v>462</v>
      </c>
      <c r="AD117" s="107" t="s">
        <v>462</v>
      </c>
      <c r="AE117" s="107" t="s">
        <v>462</v>
      </c>
      <c r="AF117" s="107" t="s">
        <v>462</v>
      </c>
      <c r="AG117" s="107" t="s">
        <v>726</v>
      </c>
      <c r="AH117" s="107" t="s">
        <v>462</v>
      </c>
      <c r="AJ117" s="128">
        <v>150</v>
      </c>
    </row>
    <row r="118" spans="1:38" ht="80.25" customHeight="1">
      <c r="A118" s="105">
        <v>110</v>
      </c>
      <c r="B118" s="120" t="s">
        <v>766</v>
      </c>
      <c r="C118" s="106" t="s">
        <v>727</v>
      </c>
      <c r="D118" s="106" t="s">
        <v>837</v>
      </c>
      <c r="E118" s="19"/>
      <c r="F118" s="143" t="s">
        <v>728</v>
      </c>
      <c r="G118" s="107" t="s">
        <v>729</v>
      </c>
      <c r="H118" s="107" t="s">
        <v>729</v>
      </c>
      <c r="I118" s="107" t="s">
        <v>462</v>
      </c>
      <c r="J118" s="107" t="s">
        <v>462</v>
      </c>
      <c r="K118" s="107" t="s">
        <v>462</v>
      </c>
      <c r="L118" s="107" t="s">
        <v>729</v>
      </c>
      <c r="M118" s="107" t="s">
        <v>729</v>
      </c>
      <c r="N118" s="107" t="s">
        <v>729</v>
      </c>
      <c r="O118" s="107" t="s">
        <v>729</v>
      </c>
      <c r="P118" s="107" t="s">
        <v>729</v>
      </c>
      <c r="Q118" s="107" t="s">
        <v>462</v>
      </c>
      <c r="R118" s="107" t="s">
        <v>462</v>
      </c>
      <c r="S118" s="107" t="s">
        <v>729</v>
      </c>
      <c r="T118" s="107" t="s">
        <v>729</v>
      </c>
      <c r="U118" s="107" t="s">
        <v>729</v>
      </c>
      <c r="V118" s="107" t="s">
        <v>729</v>
      </c>
      <c r="W118" s="107" t="s">
        <v>729</v>
      </c>
      <c r="X118" s="107" t="s">
        <v>729</v>
      </c>
      <c r="Y118" s="107" t="s">
        <v>729</v>
      </c>
      <c r="Z118" s="107" t="s">
        <v>729</v>
      </c>
      <c r="AA118" s="107" t="s">
        <v>729</v>
      </c>
      <c r="AB118" s="107" t="s">
        <v>729</v>
      </c>
      <c r="AC118" s="107" t="s">
        <v>462</v>
      </c>
      <c r="AD118" s="107" t="s">
        <v>729</v>
      </c>
      <c r="AE118" s="107" t="s">
        <v>729</v>
      </c>
      <c r="AF118" s="107" t="s">
        <v>729</v>
      </c>
      <c r="AG118" s="107" t="s">
        <v>729</v>
      </c>
      <c r="AH118" s="107" t="s">
        <v>462</v>
      </c>
      <c r="AI118" s="55"/>
      <c r="AJ118" s="131">
        <v>151</v>
      </c>
      <c r="AK118" s="55"/>
      <c r="AL118" s="55"/>
    </row>
    <row r="119" spans="1:38" ht="190.5" customHeight="1">
      <c r="A119" s="105">
        <v>111</v>
      </c>
      <c r="B119" s="120" t="s">
        <v>766</v>
      </c>
      <c r="C119" s="106" t="s">
        <v>730</v>
      </c>
      <c r="D119" s="106"/>
      <c r="E119" s="19"/>
      <c r="F119" s="143" t="s">
        <v>731</v>
      </c>
      <c r="G119" s="107" t="s">
        <v>462</v>
      </c>
      <c r="H119" s="107" t="s">
        <v>462</v>
      </c>
      <c r="I119" s="107" t="s">
        <v>462</v>
      </c>
      <c r="J119" s="107" t="s">
        <v>462</v>
      </c>
      <c r="K119" s="107" t="s">
        <v>462</v>
      </c>
      <c r="L119" s="107" t="s">
        <v>462</v>
      </c>
      <c r="M119" s="107" t="s">
        <v>462</v>
      </c>
      <c r="N119" s="107" t="s">
        <v>462</v>
      </c>
      <c r="O119" s="107" t="s">
        <v>462</v>
      </c>
      <c r="P119" s="107" t="s">
        <v>462</v>
      </c>
      <c r="Q119" s="107" t="s">
        <v>462</v>
      </c>
      <c r="R119" s="107" t="s">
        <v>462</v>
      </c>
      <c r="S119" s="107" t="s">
        <v>462</v>
      </c>
      <c r="T119" s="107" t="s">
        <v>462</v>
      </c>
      <c r="U119" s="107" t="s">
        <v>462</v>
      </c>
      <c r="V119" s="107" t="s">
        <v>462</v>
      </c>
      <c r="W119" s="107" t="s">
        <v>462</v>
      </c>
      <c r="X119" s="107" t="s">
        <v>462</v>
      </c>
      <c r="Y119" s="107" t="s">
        <v>462</v>
      </c>
      <c r="Z119" s="107" t="s">
        <v>462</v>
      </c>
      <c r="AA119" s="107" t="s">
        <v>462</v>
      </c>
      <c r="AB119" s="107" t="s">
        <v>462</v>
      </c>
      <c r="AC119" s="107" t="s">
        <v>732</v>
      </c>
      <c r="AD119" s="107" t="s">
        <v>462</v>
      </c>
      <c r="AE119" s="107" t="s">
        <v>462</v>
      </c>
      <c r="AF119" s="107" t="s">
        <v>462</v>
      </c>
      <c r="AG119" s="107" t="s">
        <v>462</v>
      </c>
      <c r="AH119" s="107" t="s">
        <v>462</v>
      </c>
      <c r="AI119" s="55"/>
      <c r="AJ119" s="131">
        <v>152</v>
      </c>
      <c r="AK119" s="55"/>
    </row>
    <row r="120" spans="1:38" ht="254.25" customHeight="1">
      <c r="A120" s="105">
        <v>112</v>
      </c>
      <c r="B120" s="120" t="s">
        <v>765</v>
      </c>
      <c r="C120" s="106" t="s">
        <v>733</v>
      </c>
      <c r="D120" s="106"/>
      <c r="E120" s="19"/>
      <c r="F120" s="143" t="s">
        <v>734</v>
      </c>
      <c r="G120" s="107" t="s">
        <v>735</v>
      </c>
      <c r="H120" s="107" t="s">
        <v>735</v>
      </c>
      <c r="I120" s="107" t="s">
        <v>735</v>
      </c>
      <c r="J120" s="107" t="s">
        <v>735</v>
      </c>
      <c r="K120" s="107" t="s">
        <v>735</v>
      </c>
      <c r="L120" s="107" t="s">
        <v>735</v>
      </c>
      <c r="M120" s="107" t="s">
        <v>735</v>
      </c>
      <c r="N120" s="107" t="s">
        <v>462</v>
      </c>
      <c r="O120" s="107" t="s">
        <v>462</v>
      </c>
      <c r="P120" s="107" t="s">
        <v>462</v>
      </c>
      <c r="Q120" s="107" t="s">
        <v>735</v>
      </c>
      <c r="R120" s="107" t="s">
        <v>462</v>
      </c>
      <c r="S120" s="107" t="s">
        <v>462</v>
      </c>
      <c r="T120" s="107" t="s">
        <v>735</v>
      </c>
      <c r="U120" s="107" t="s">
        <v>462</v>
      </c>
      <c r="V120" s="107" t="s">
        <v>735</v>
      </c>
      <c r="W120" s="107" t="s">
        <v>462</v>
      </c>
      <c r="X120" s="107" t="s">
        <v>462</v>
      </c>
      <c r="Y120" s="107" t="s">
        <v>462</v>
      </c>
      <c r="Z120" s="107" t="s">
        <v>462</v>
      </c>
      <c r="AA120" s="107" t="s">
        <v>462</v>
      </c>
      <c r="AB120" s="107" t="s">
        <v>462</v>
      </c>
      <c r="AC120" s="107" t="s">
        <v>735</v>
      </c>
      <c r="AD120" s="107" t="s">
        <v>462</v>
      </c>
      <c r="AE120" s="107" t="s">
        <v>462</v>
      </c>
      <c r="AF120" s="107" t="s">
        <v>462</v>
      </c>
      <c r="AG120" s="107" t="s">
        <v>462</v>
      </c>
      <c r="AH120" s="107" t="s">
        <v>462</v>
      </c>
      <c r="AJ120" s="128">
        <v>153</v>
      </c>
    </row>
    <row r="121" spans="1:38" ht="96" customHeight="1">
      <c r="A121" s="105">
        <v>113</v>
      </c>
      <c r="B121" s="120" t="s">
        <v>766</v>
      </c>
      <c r="C121" s="106" t="s">
        <v>736</v>
      </c>
      <c r="D121" s="106" t="s">
        <v>838</v>
      </c>
      <c r="E121" s="19"/>
      <c r="F121" s="143" t="s">
        <v>737</v>
      </c>
      <c r="G121" s="107" t="s">
        <v>462</v>
      </c>
      <c r="H121" s="107" t="s">
        <v>462</v>
      </c>
      <c r="I121" s="107" t="s">
        <v>462</v>
      </c>
      <c r="J121" s="107" t="s">
        <v>462</v>
      </c>
      <c r="K121" s="107" t="s">
        <v>462</v>
      </c>
      <c r="L121" s="107" t="s">
        <v>462</v>
      </c>
      <c r="M121" s="107" t="s">
        <v>462</v>
      </c>
      <c r="N121" s="107" t="s">
        <v>462</v>
      </c>
      <c r="O121" s="107" t="s">
        <v>462</v>
      </c>
      <c r="P121" s="107" t="s">
        <v>462</v>
      </c>
      <c r="Q121" s="107" t="s">
        <v>462</v>
      </c>
      <c r="R121" s="107" t="s">
        <v>462</v>
      </c>
      <c r="S121" s="107" t="s">
        <v>462</v>
      </c>
      <c r="T121" s="107" t="s">
        <v>462</v>
      </c>
      <c r="U121" s="107" t="s">
        <v>462</v>
      </c>
      <c r="V121" s="107" t="s">
        <v>738</v>
      </c>
      <c r="W121" s="107" t="s">
        <v>462</v>
      </c>
      <c r="X121" s="107" t="s">
        <v>462</v>
      </c>
      <c r="Y121" s="107" t="s">
        <v>462</v>
      </c>
      <c r="Z121" s="107" t="s">
        <v>462</v>
      </c>
      <c r="AA121" s="107" t="s">
        <v>462</v>
      </c>
      <c r="AB121" s="107" t="s">
        <v>462</v>
      </c>
      <c r="AC121" s="107" t="s">
        <v>462</v>
      </c>
      <c r="AD121" s="107" t="s">
        <v>462</v>
      </c>
      <c r="AE121" s="107" t="s">
        <v>462</v>
      </c>
      <c r="AF121" s="107" t="s">
        <v>462</v>
      </c>
      <c r="AG121" s="107" t="s">
        <v>462</v>
      </c>
      <c r="AH121" s="107" t="s">
        <v>462</v>
      </c>
      <c r="AJ121" s="128">
        <v>155</v>
      </c>
    </row>
    <row r="122" spans="1:38" ht="131.25" customHeight="1">
      <c r="A122" s="105">
        <v>114</v>
      </c>
      <c r="B122" s="120" t="s">
        <v>766</v>
      </c>
      <c r="C122" s="106" t="s">
        <v>739</v>
      </c>
      <c r="D122" s="106" t="s">
        <v>839</v>
      </c>
      <c r="E122" s="19"/>
      <c r="F122" s="143" t="s">
        <v>740</v>
      </c>
      <c r="G122" s="107" t="s">
        <v>462</v>
      </c>
      <c r="H122" s="107" t="s">
        <v>462</v>
      </c>
      <c r="I122" s="107" t="s">
        <v>462</v>
      </c>
      <c r="J122" s="107" t="s">
        <v>462</v>
      </c>
      <c r="K122" s="107" t="s">
        <v>462</v>
      </c>
      <c r="L122" s="107" t="s">
        <v>462</v>
      </c>
      <c r="M122" s="107" t="s">
        <v>462</v>
      </c>
      <c r="N122" s="107" t="s">
        <v>462</v>
      </c>
      <c r="O122" s="107" t="s">
        <v>462</v>
      </c>
      <c r="P122" s="107" t="s">
        <v>462</v>
      </c>
      <c r="Q122" s="107" t="s">
        <v>462</v>
      </c>
      <c r="R122" s="107" t="s">
        <v>462</v>
      </c>
      <c r="S122" s="107" t="s">
        <v>462</v>
      </c>
      <c r="T122" s="107" t="s">
        <v>462</v>
      </c>
      <c r="U122" s="107" t="s">
        <v>462</v>
      </c>
      <c r="V122" s="107" t="s">
        <v>462</v>
      </c>
      <c r="W122" s="107" t="s">
        <v>462</v>
      </c>
      <c r="X122" s="107" t="s">
        <v>462</v>
      </c>
      <c r="Y122" s="107" t="s">
        <v>462</v>
      </c>
      <c r="Z122" s="107" t="s">
        <v>462</v>
      </c>
      <c r="AA122" s="107" t="s">
        <v>462</v>
      </c>
      <c r="AB122" s="107" t="s">
        <v>462</v>
      </c>
      <c r="AC122" s="107" t="s">
        <v>741</v>
      </c>
      <c r="AD122" s="107" t="s">
        <v>462</v>
      </c>
      <c r="AE122" s="107" t="s">
        <v>462</v>
      </c>
      <c r="AF122" s="107" t="s">
        <v>462</v>
      </c>
      <c r="AG122" s="107" t="s">
        <v>462</v>
      </c>
      <c r="AH122" s="107" t="s">
        <v>462</v>
      </c>
      <c r="AJ122" s="128">
        <v>156</v>
      </c>
    </row>
    <row r="123" spans="1:38" ht="240" customHeight="1">
      <c r="A123" s="105">
        <v>115</v>
      </c>
      <c r="B123" s="120" t="s">
        <v>765</v>
      </c>
      <c r="C123" s="106" t="s">
        <v>742</v>
      </c>
      <c r="D123" s="122" t="s">
        <v>844</v>
      </c>
      <c r="E123" s="19"/>
      <c r="F123" s="143" t="s">
        <v>743</v>
      </c>
      <c r="G123" s="107" t="s">
        <v>462</v>
      </c>
      <c r="H123" s="107" t="s">
        <v>462</v>
      </c>
      <c r="I123" s="107" t="s">
        <v>462</v>
      </c>
      <c r="J123" s="107" t="s">
        <v>462</v>
      </c>
      <c r="K123" s="107" t="s">
        <v>462</v>
      </c>
      <c r="L123" s="107" t="s">
        <v>462</v>
      </c>
      <c r="M123" s="107" t="s">
        <v>462</v>
      </c>
      <c r="N123" s="107" t="s">
        <v>462</v>
      </c>
      <c r="O123" s="107" t="s">
        <v>462</v>
      </c>
      <c r="P123" s="107" t="s">
        <v>462</v>
      </c>
      <c r="Q123" s="107" t="s">
        <v>462</v>
      </c>
      <c r="R123" s="107" t="s">
        <v>462</v>
      </c>
      <c r="S123" s="107" t="s">
        <v>462</v>
      </c>
      <c r="T123" s="107" t="s">
        <v>462</v>
      </c>
      <c r="U123" s="107" t="s">
        <v>462</v>
      </c>
      <c r="V123" s="107" t="s">
        <v>462</v>
      </c>
      <c r="W123" s="107" t="s">
        <v>462</v>
      </c>
      <c r="X123" s="107" t="s">
        <v>462</v>
      </c>
      <c r="Y123" s="107" t="s">
        <v>462</v>
      </c>
      <c r="Z123" s="107" t="s">
        <v>462</v>
      </c>
      <c r="AA123" s="107" t="s">
        <v>744</v>
      </c>
      <c r="AB123" s="107" t="s">
        <v>462</v>
      </c>
      <c r="AC123" s="107" t="s">
        <v>462</v>
      </c>
      <c r="AD123" s="107" t="s">
        <v>744</v>
      </c>
      <c r="AE123" s="107" t="s">
        <v>744</v>
      </c>
      <c r="AF123" s="107" t="s">
        <v>744</v>
      </c>
      <c r="AG123" s="107" t="s">
        <v>744</v>
      </c>
      <c r="AH123" s="107" t="s">
        <v>462</v>
      </c>
      <c r="AJ123" s="128">
        <v>158</v>
      </c>
    </row>
    <row r="124" spans="1:38" ht="64.5" customHeight="1">
      <c r="A124" s="105">
        <v>116</v>
      </c>
      <c r="B124" s="120" t="s">
        <v>765</v>
      </c>
      <c r="C124" s="106" t="s">
        <v>745</v>
      </c>
      <c r="D124" s="106"/>
      <c r="E124" s="19"/>
      <c r="F124" s="143" t="s">
        <v>845</v>
      </c>
      <c r="G124" s="107" t="s">
        <v>746</v>
      </c>
      <c r="H124" s="107" t="s">
        <v>746</v>
      </c>
      <c r="I124" s="107" t="s">
        <v>746</v>
      </c>
      <c r="J124" s="107" t="s">
        <v>746</v>
      </c>
      <c r="K124" s="107" t="s">
        <v>746</v>
      </c>
      <c r="L124" s="107" t="s">
        <v>746</v>
      </c>
      <c r="M124" s="107" t="s">
        <v>746</v>
      </c>
      <c r="N124" s="107" t="s">
        <v>746</v>
      </c>
      <c r="O124" s="107" t="s">
        <v>746</v>
      </c>
      <c r="P124" s="107" t="s">
        <v>746</v>
      </c>
      <c r="Q124" s="107" t="s">
        <v>746</v>
      </c>
      <c r="R124" s="107" t="s">
        <v>746</v>
      </c>
      <c r="S124" s="107" t="s">
        <v>746</v>
      </c>
      <c r="T124" s="107" t="s">
        <v>746</v>
      </c>
      <c r="U124" s="107" t="s">
        <v>746</v>
      </c>
      <c r="V124" s="107" t="s">
        <v>746</v>
      </c>
      <c r="W124" s="107" t="s">
        <v>746</v>
      </c>
      <c r="X124" s="107" t="s">
        <v>746</v>
      </c>
      <c r="Y124" s="107" t="s">
        <v>746</v>
      </c>
      <c r="Z124" s="107" t="s">
        <v>746</v>
      </c>
      <c r="AA124" s="107" t="s">
        <v>746</v>
      </c>
      <c r="AB124" s="107" t="s">
        <v>746</v>
      </c>
      <c r="AC124" s="107" t="s">
        <v>746</v>
      </c>
      <c r="AD124" s="107" t="s">
        <v>746</v>
      </c>
      <c r="AE124" s="107" t="s">
        <v>746</v>
      </c>
      <c r="AF124" s="107" t="s">
        <v>746</v>
      </c>
      <c r="AG124" s="107" t="s">
        <v>746</v>
      </c>
      <c r="AH124" s="107" t="s">
        <v>746</v>
      </c>
      <c r="AJ124" s="128">
        <v>159</v>
      </c>
    </row>
    <row r="125" spans="1:38" ht="71.25" customHeight="1">
      <c r="A125" s="105">
        <v>117</v>
      </c>
      <c r="B125" s="120" t="s">
        <v>764</v>
      </c>
      <c r="C125" s="106" t="s">
        <v>747</v>
      </c>
      <c r="D125" s="106"/>
      <c r="E125" s="19"/>
      <c r="F125" s="143" t="s">
        <v>748</v>
      </c>
      <c r="G125" s="107" t="s">
        <v>462</v>
      </c>
      <c r="H125" s="107" t="s">
        <v>462</v>
      </c>
      <c r="I125" s="107" t="s">
        <v>462</v>
      </c>
      <c r="J125" s="107" t="s">
        <v>462</v>
      </c>
      <c r="K125" s="107" t="s">
        <v>462</v>
      </c>
      <c r="L125" s="107" t="s">
        <v>462</v>
      </c>
      <c r="M125" s="107" t="s">
        <v>462</v>
      </c>
      <c r="N125" s="107" t="s">
        <v>749</v>
      </c>
      <c r="O125" s="107" t="s">
        <v>749</v>
      </c>
      <c r="P125" s="107" t="s">
        <v>462</v>
      </c>
      <c r="Q125" s="107" t="s">
        <v>462</v>
      </c>
      <c r="R125" s="107" t="s">
        <v>462</v>
      </c>
      <c r="S125" s="107" t="s">
        <v>462</v>
      </c>
      <c r="T125" s="107" t="s">
        <v>462</v>
      </c>
      <c r="U125" s="107" t="s">
        <v>462</v>
      </c>
      <c r="V125" s="107" t="s">
        <v>462</v>
      </c>
      <c r="W125" s="107" t="s">
        <v>462</v>
      </c>
      <c r="X125" s="107" t="s">
        <v>462</v>
      </c>
      <c r="Y125" s="107" t="s">
        <v>462</v>
      </c>
      <c r="Z125" s="107" t="s">
        <v>462</v>
      </c>
      <c r="AA125" s="107" t="s">
        <v>749</v>
      </c>
      <c r="AB125" s="107" t="s">
        <v>462</v>
      </c>
      <c r="AC125" s="107" t="s">
        <v>462</v>
      </c>
      <c r="AD125" s="107" t="s">
        <v>749</v>
      </c>
      <c r="AE125" s="107" t="s">
        <v>749</v>
      </c>
      <c r="AF125" s="107" t="s">
        <v>749</v>
      </c>
      <c r="AG125" s="107" t="s">
        <v>749</v>
      </c>
      <c r="AH125" s="107" t="s">
        <v>462</v>
      </c>
      <c r="AJ125" s="128">
        <v>160</v>
      </c>
    </row>
    <row r="126" spans="1:38" ht="228.75" customHeight="1">
      <c r="A126" s="105">
        <v>118</v>
      </c>
      <c r="B126" s="120" t="s">
        <v>764</v>
      </c>
      <c r="C126" s="106" t="s">
        <v>189</v>
      </c>
      <c r="D126" s="106"/>
      <c r="E126" s="19"/>
      <c r="F126" s="143" t="s">
        <v>882</v>
      </c>
      <c r="G126" s="107" t="s">
        <v>750</v>
      </c>
      <c r="H126" s="107" t="s">
        <v>750</v>
      </c>
      <c r="I126" s="107" t="s">
        <v>750</v>
      </c>
      <c r="J126" s="107" t="s">
        <v>750</v>
      </c>
      <c r="K126" s="107" t="s">
        <v>750</v>
      </c>
      <c r="L126" s="107" t="s">
        <v>750</v>
      </c>
      <c r="M126" s="107" t="s">
        <v>750</v>
      </c>
      <c r="N126" s="107" t="s">
        <v>750</v>
      </c>
      <c r="O126" s="107" t="s">
        <v>750</v>
      </c>
      <c r="P126" s="107" t="s">
        <v>750</v>
      </c>
      <c r="Q126" s="107" t="s">
        <v>750</v>
      </c>
      <c r="R126" s="107" t="s">
        <v>750</v>
      </c>
      <c r="S126" s="107" t="s">
        <v>750</v>
      </c>
      <c r="T126" s="107" t="s">
        <v>750</v>
      </c>
      <c r="U126" s="107" t="s">
        <v>750</v>
      </c>
      <c r="V126" s="107" t="s">
        <v>750</v>
      </c>
      <c r="W126" s="107" t="s">
        <v>750</v>
      </c>
      <c r="X126" s="107" t="s">
        <v>750</v>
      </c>
      <c r="Y126" s="107" t="s">
        <v>750</v>
      </c>
      <c r="Z126" s="107" t="s">
        <v>750</v>
      </c>
      <c r="AA126" s="107" t="s">
        <v>750</v>
      </c>
      <c r="AB126" s="107" t="s">
        <v>750</v>
      </c>
      <c r="AC126" s="107" t="s">
        <v>750</v>
      </c>
      <c r="AD126" s="107" t="s">
        <v>750</v>
      </c>
      <c r="AE126" s="107" t="s">
        <v>750</v>
      </c>
      <c r="AF126" s="107" t="s">
        <v>750</v>
      </c>
      <c r="AG126" s="107" t="s">
        <v>750</v>
      </c>
      <c r="AH126" s="107" t="s">
        <v>750</v>
      </c>
      <c r="AJ126" s="128" t="s">
        <v>863</v>
      </c>
    </row>
    <row r="127" spans="1:38" ht="96.75" customHeight="1">
      <c r="C127" s="58"/>
      <c r="D127" s="58"/>
      <c r="E127" s="53"/>
      <c r="F127" s="145"/>
      <c r="G127" s="53"/>
      <c r="H127" s="53"/>
      <c r="I127" s="53"/>
      <c r="J127" s="53"/>
      <c r="K127" s="59"/>
    </row>
    <row r="128" spans="1:38" ht="96.75" customHeight="1">
      <c r="C128" s="58"/>
      <c r="D128" s="58"/>
      <c r="E128" s="53"/>
      <c r="F128" s="145"/>
      <c r="G128" s="53"/>
      <c r="H128" s="53"/>
      <c r="I128" s="53"/>
      <c r="J128" s="53"/>
      <c r="K128" s="59"/>
    </row>
    <row r="129" spans="3:11" ht="96.75" customHeight="1">
      <c r="C129" s="58"/>
      <c r="D129" s="58"/>
      <c r="E129" s="53"/>
      <c r="F129" s="145"/>
      <c r="G129" s="53"/>
      <c r="H129" s="53"/>
      <c r="I129" s="53"/>
      <c r="J129" s="53"/>
      <c r="K129" s="59"/>
    </row>
    <row r="130" spans="3:11" ht="96.75" customHeight="1">
      <c r="C130" s="58"/>
      <c r="D130" s="58"/>
      <c r="E130" s="53"/>
      <c r="F130" s="145"/>
      <c r="G130" s="53"/>
      <c r="H130" s="53"/>
      <c r="I130" s="53"/>
      <c r="J130" s="53"/>
      <c r="K130" s="59"/>
    </row>
    <row r="131" spans="3:11" ht="96.75" customHeight="1">
      <c r="C131" s="58"/>
      <c r="D131" s="58"/>
      <c r="E131" s="53"/>
      <c r="F131" s="145"/>
      <c r="G131" s="53"/>
      <c r="H131" s="53"/>
      <c r="I131" s="53"/>
      <c r="J131" s="53"/>
      <c r="K131" s="59"/>
    </row>
    <row r="132" spans="3:11" ht="96.75" customHeight="1">
      <c r="C132" s="58"/>
      <c r="D132" s="58"/>
      <c r="E132" s="53"/>
      <c r="F132" s="145"/>
      <c r="G132" s="53"/>
      <c r="H132" s="53"/>
      <c r="I132" s="53"/>
      <c r="J132" s="53"/>
      <c r="K132" s="59"/>
    </row>
    <row r="133" spans="3:11" ht="96.75" customHeight="1">
      <c r="C133" s="58"/>
      <c r="D133" s="58"/>
      <c r="E133" s="53"/>
      <c r="F133" s="146"/>
      <c r="G133" s="53"/>
      <c r="H133" s="53"/>
      <c r="I133" s="53"/>
      <c r="J133" s="53"/>
      <c r="K133" s="59"/>
    </row>
    <row r="134" spans="3:11" ht="96.75" customHeight="1">
      <c r="C134" s="58"/>
      <c r="D134" s="58"/>
      <c r="E134" s="53"/>
      <c r="F134" s="146"/>
      <c r="G134" s="53"/>
      <c r="H134" s="53"/>
      <c r="I134" s="53"/>
      <c r="J134" s="53"/>
      <c r="K134" s="59"/>
    </row>
    <row r="135" spans="3:11" ht="96.75" customHeight="1"/>
    <row r="136" spans="3:11" ht="96.75" customHeight="1"/>
    <row r="137" spans="3:11" ht="96.75" customHeight="1"/>
    <row r="138" spans="3:11" ht="96.75" customHeight="1"/>
    <row r="139" spans="3:11" ht="96.75" customHeight="1"/>
    <row r="140" spans="3:11" ht="96.75" customHeight="1"/>
    <row r="141" spans="3:11" ht="96.75" customHeight="1"/>
  </sheetData>
  <autoFilter ref="B8:AH8"/>
  <mergeCells count="5">
    <mergeCell ref="B5:B7"/>
    <mergeCell ref="C5:C7"/>
    <mergeCell ref="E5:E7"/>
    <mergeCell ref="F5:F7"/>
    <mergeCell ref="G7:AH7"/>
  </mergeCells>
  <phoneticPr fontId="2"/>
  <pageMargins left="0.25" right="0.25" top="0.75" bottom="0.75" header="0.3" footer="0.3"/>
  <pageSetup paperSize="8" scale="38" orientation="portrait" r:id="rId1"/>
  <headerFooter>
    <oddHeader>&amp;R資料5-1-1</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プルダウンリスト!$A$1:$A$4</xm:f>
          </x14:formula1>
          <xm:sqref>B9:B126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0"/>
  <sheetViews>
    <sheetView zoomScale="75" zoomScaleNormal="75" workbookViewId="0">
      <selection sqref="A1:XFD1048576"/>
    </sheetView>
  </sheetViews>
  <sheetFormatPr defaultColWidth="9" defaultRowHeight="13.5"/>
  <cols>
    <col min="1" max="1" width="9" style="53"/>
    <col min="2" max="2" width="8.5" style="53" customWidth="1"/>
    <col min="3" max="3" width="47.125" style="57" customWidth="1"/>
    <col min="4" max="4" width="23.5" style="56" customWidth="1"/>
    <col min="5" max="5" width="8.125" style="56" customWidth="1"/>
    <col min="6" max="6" width="88.375" style="68" customWidth="1"/>
    <col min="7" max="7" width="14.625" style="58" customWidth="1"/>
    <col min="8" max="8" width="14.625" style="56" customWidth="1"/>
    <col min="9" max="10" width="14.625" style="57" customWidth="1"/>
    <col min="11" max="34" width="14.625" style="53" customWidth="1"/>
    <col min="35" max="38" width="3.5" style="53" customWidth="1"/>
    <col min="39" max="39" width="13" style="53" customWidth="1"/>
    <col min="40" max="16384" width="9" style="53"/>
  </cols>
  <sheetData>
    <row r="1" spans="1:39" s="89" customFormat="1" ht="67.5" customHeight="1">
      <c r="B1" s="95" t="s">
        <v>453</v>
      </c>
      <c r="C1" s="103"/>
      <c r="D1" s="95"/>
      <c r="E1" s="95"/>
      <c r="F1" s="95"/>
      <c r="G1" s="95"/>
      <c r="H1" s="95"/>
      <c r="I1" s="95"/>
      <c r="J1" s="95"/>
      <c r="K1" s="95"/>
      <c r="L1" s="95"/>
      <c r="M1" s="95"/>
      <c r="N1" s="87"/>
      <c r="O1" s="88"/>
    </row>
    <row r="2" spans="1:39" s="89" customFormat="1" ht="24" customHeight="1">
      <c r="B2" s="96" t="s">
        <v>454</v>
      </c>
      <c r="C2" s="104"/>
      <c r="D2" s="96"/>
      <c r="E2" s="96"/>
      <c r="F2" s="96"/>
      <c r="G2" s="96"/>
      <c r="H2" s="96"/>
      <c r="I2" s="96"/>
      <c r="J2" s="96"/>
      <c r="K2" s="96"/>
      <c r="L2" s="96"/>
      <c r="M2" s="96"/>
      <c r="N2" s="87"/>
      <c r="O2" s="88"/>
    </row>
    <row r="3" spans="1:39" s="89" customFormat="1" ht="23.25" customHeight="1">
      <c r="B3" s="96" t="s">
        <v>448</v>
      </c>
      <c r="C3" s="104"/>
      <c r="D3" s="96"/>
      <c r="E3" s="96"/>
      <c r="F3" s="96"/>
      <c r="G3" s="96"/>
      <c r="H3" s="96"/>
      <c r="I3" s="96"/>
      <c r="J3" s="96"/>
      <c r="K3" s="96"/>
      <c r="L3" s="96"/>
      <c r="M3" s="96"/>
      <c r="N3" s="87"/>
      <c r="O3" s="88"/>
    </row>
    <row r="4" spans="1:39" s="90" customFormat="1" ht="32.25" customHeight="1">
      <c r="B4" s="108"/>
      <c r="C4" s="109"/>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9" s="87" customFormat="1" ht="24.75" customHeight="1">
      <c r="B5" s="152" t="s">
        <v>449</v>
      </c>
      <c r="C5" s="155" t="s">
        <v>447</v>
      </c>
      <c r="D5" s="91"/>
      <c r="E5" s="158" t="s">
        <v>445</v>
      </c>
      <c r="F5" s="163" t="s">
        <v>452</v>
      </c>
      <c r="G5" s="97">
        <v>1</v>
      </c>
      <c r="H5" s="92">
        <v>2</v>
      </c>
      <c r="I5" s="92">
        <v>3</v>
      </c>
      <c r="J5" s="97">
        <v>4</v>
      </c>
      <c r="K5" s="97">
        <v>5</v>
      </c>
      <c r="L5" s="97">
        <v>6</v>
      </c>
      <c r="M5" s="92">
        <v>7</v>
      </c>
      <c r="N5" s="97">
        <v>8</v>
      </c>
      <c r="O5" s="92">
        <v>9</v>
      </c>
      <c r="P5" s="92">
        <v>10</v>
      </c>
      <c r="Q5" s="97">
        <v>11</v>
      </c>
      <c r="R5" s="97">
        <v>12</v>
      </c>
      <c r="S5" s="97">
        <v>13</v>
      </c>
      <c r="T5" s="92">
        <v>14</v>
      </c>
      <c r="U5" s="97">
        <v>15</v>
      </c>
      <c r="V5" s="92">
        <v>16</v>
      </c>
      <c r="W5" s="92">
        <v>17</v>
      </c>
      <c r="X5" s="97">
        <v>18</v>
      </c>
      <c r="Y5" s="97">
        <v>19</v>
      </c>
      <c r="Z5" s="97">
        <v>20</v>
      </c>
      <c r="AA5" s="92">
        <v>21</v>
      </c>
      <c r="AB5" s="97">
        <v>22</v>
      </c>
      <c r="AC5" s="92">
        <v>23</v>
      </c>
      <c r="AD5" s="92">
        <v>24</v>
      </c>
      <c r="AE5" s="97">
        <v>25</v>
      </c>
      <c r="AF5" s="97">
        <v>26</v>
      </c>
      <c r="AG5" s="97">
        <v>27</v>
      </c>
      <c r="AH5" s="92">
        <v>28</v>
      </c>
      <c r="AI5" s="98"/>
      <c r="AJ5" s="99"/>
    </row>
    <row r="6" spans="1:39" s="87" customFormat="1" ht="48" customHeight="1">
      <c r="B6" s="153"/>
      <c r="C6" s="156"/>
      <c r="D6" s="93" t="s">
        <v>446</v>
      </c>
      <c r="E6" s="159"/>
      <c r="F6" s="161"/>
      <c r="G6" s="92" t="s">
        <v>8</v>
      </c>
      <c r="H6" s="92" t="s">
        <v>9</v>
      </c>
      <c r="I6" s="92" t="s">
        <v>10</v>
      </c>
      <c r="J6" s="92" t="s">
        <v>11</v>
      </c>
      <c r="K6" s="92" t="s">
        <v>12</v>
      </c>
      <c r="L6" s="92" t="s">
        <v>13</v>
      </c>
      <c r="M6" s="92" t="s">
        <v>14</v>
      </c>
      <c r="N6" s="100" t="s">
        <v>15</v>
      </c>
      <c r="O6" s="100" t="s">
        <v>16</v>
      </c>
      <c r="P6" s="100" t="s">
        <v>17</v>
      </c>
      <c r="Q6" s="100" t="s">
        <v>18</v>
      </c>
      <c r="R6" s="100" t="s">
        <v>19</v>
      </c>
      <c r="S6" s="100" t="s">
        <v>20</v>
      </c>
      <c r="T6" s="100" t="s">
        <v>21</v>
      </c>
      <c r="U6" s="100" t="s">
        <v>22</v>
      </c>
      <c r="V6" s="100" t="s">
        <v>23</v>
      </c>
      <c r="W6" s="100" t="s">
        <v>24</v>
      </c>
      <c r="X6" s="100" t="s">
        <v>25</v>
      </c>
      <c r="Y6" s="100" t="s">
        <v>455</v>
      </c>
      <c r="Z6" s="100" t="s">
        <v>26</v>
      </c>
      <c r="AA6" s="100" t="s">
        <v>27</v>
      </c>
      <c r="AB6" s="100" t="s">
        <v>28</v>
      </c>
      <c r="AC6" s="100" t="s">
        <v>29</v>
      </c>
      <c r="AD6" s="100" t="s">
        <v>30</v>
      </c>
      <c r="AE6" s="100" t="s">
        <v>31</v>
      </c>
      <c r="AF6" s="100" t="s">
        <v>32</v>
      </c>
      <c r="AG6" s="100" t="s">
        <v>33</v>
      </c>
      <c r="AH6" s="100" t="s">
        <v>34</v>
      </c>
    </row>
    <row r="7" spans="1:39" s="87" customFormat="1" ht="24" customHeight="1">
      <c r="B7" s="154"/>
      <c r="C7" s="157"/>
      <c r="D7" s="112"/>
      <c r="E7" s="160"/>
      <c r="F7" s="162"/>
      <c r="G7" s="97"/>
      <c r="H7" s="92"/>
      <c r="I7" s="92"/>
      <c r="J7" s="97"/>
      <c r="K7" s="97"/>
      <c r="L7" s="97"/>
      <c r="M7" s="92"/>
      <c r="N7" s="101"/>
      <c r="O7" s="102"/>
      <c r="P7" s="101"/>
      <c r="Q7" s="101"/>
      <c r="R7" s="101"/>
      <c r="S7" s="101"/>
      <c r="T7" s="101"/>
      <c r="U7" s="101"/>
      <c r="V7" s="101"/>
      <c r="W7" s="101"/>
      <c r="X7" s="101"/>
      <c r="Y7" s="101"/>
      <c r="Z7" s="101"/>
      <c r="AA7" s="101"/>
      <c r="AB7" s="101"/>
      <c r="AC7" s="101"/>
      <c r="AD7" s="101"/>
      <c r="AE7" s="101"/>
      <c r="AF7" s="101"/>
      <c r="AG7" s="101"/>
      <c r="AH7" s="101"/>
    </row>
    <row r="8" spans="1:39" ht="139.5" customHeight="1">
      <c r="A8" s="105">
        <v>1</v>
      </c>
      <c r="B8" s="105" t="str">
        <f>IFERROR(VLOOKUP($A8,'★共通（5-1-1）'!$A$9:$AH$126,2,FALSE)&amp;"","")</f>
        <v>基本方針・指定基準等</v>
      </c>
      <c r="C8" s="106" t="str">
        <f>IFERROR(VLOOKUP($A8,'★共通（5-1-1）'!$A$9:$AH$126,3,FALSE)&amp;"","")</f>
        <v>感染症対策の強化</v>
      </c>
      <c r="D8" s="105" t="str">
        <f>IFERROR(VLOOKUP($A8,'★共通（5-1-1）'!$A$9:$AH$126,4,FALSE)&amp;"","")</f>
        <v/>
      </c>
      <c r="E8" s="105" t="str">
        <f>IFERROR(VLOOKUP($A8,'★共通（5-1-1）'!$A$9:$AH$126,5,FALSE)&amp;"","")</f>
        <v/>
      </c>
      <c r="F8" s="106" t="str">
        <f>IFERROR(VLOOKUP($A8,'★共通（5-1-1）'!$A$9:$AH$126,6,FALSE)&amp;"","")</f>
        <v>・介護サービス事業者に、感染症の発生及びまん延等に関する取組の徹底を求める観点から、以下の取組を義務づける。その際、３年の経過措置期間を設けることとする。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v>
      </c>
      <c r="G8" s="107" t="str">
        <f>IFERROR(VLOOKUP($A8,'★共通（5-1-1）'!$A$9:$AH$126,7,FALSE)&amp;"","")</f>
        <v>3</v>
      </c>
      <c r="H8" s="107" t="str">
        <f>IFERROR(VLOOKUP($A8,'★共通（5-1-1）'!$A$9:$AH$126,8,FALSE)&amp;"","")</f>
        <v>3</v>
      </c>
      <c r="I8" s="107" t="str">
        <f>IFERROR(VLOOKUP($A8,'★共通（5-1-1）'!$A$9:$AH$126,9,FALSE)&amp;"","")</f>
        <v>3</v>
      </c>
      <c r="J8" s="107" t="str">
        <f>IFERROR(VLOOKUP($A8,'★共通（5-1-1）'!$A$9:$AH$126,10,FALSE)&amp;"","")</f>
        <v>3</v>
      </c>
      <c r="K8" s="107" t="str">
        <f>IFERROR(VLOOKUP($A8,'★共通（5-1-1）'!$A$9:$AH$126,11,FALSE)&amp;"","")</f>
        <v>3</v>
      </c>
      <c r="L8" s="107" t="str">
        <f>IFERROR(VLOOKUP($A8,'★共通（5-1-1）'!$A$9:$AH$126,12,FALSE)&amp;"","")</f>
        <v>3</v>
      </c>
      <c r="M8" s="107" t="str">
        <f>IFERROR(VLOOKUP($A8,'★共通（5-1-1）'!$A$9:$AH$126,13,FALSE)&amp;"","")</f>
        <v>3</v>
      </c>
      <c r="N8" s="107" t="str">
        <f>IFERROR(VLOOKUP($A8,'★共通（5-1-1）'!$A$9:$AH$126,14,FALSE)&amp;"","")</f>
        <v>3</v>
      </c>
      <c r="O8" s="107" t="str">
        <f>IFERROR(VLOOKUP($A8,'★共通（5-1-1）'!$A$9:$AH$126,15,FALSE)&amp;"","")</f>
        <v>3</v>
      </c>
      <c r="P8" s="107" t="str">
        <f>IFERROR(VLOOKUP($A8,'★共通（5-1-1）'!$A$9:$AH$126,16,FALSE)&amp;"","")</f>
        <v>3</v>
      </c>
      <c r="Q8" s="107" t="str">
        <f>IFERROR(VLOOKUP($A8,'★共通（5-1-1）'!$A$9:$AH$126,17,FALSE)&amp;"","")</f>
        <v>3</v>
      </c>
      <c r="R8" s="107" t="str">
        <f>IFERROR(VLOOKUP($A8,'★共通（5-1-1）'!$A$9:$AH$126,18,FALSE)&amp;"","")</f>
        <v>3</v>
      </c>
      <c r="S8" s="107" t="str">
        <f>IFERROR(VLOOKUP($A8,'★共通（5-1-1）'!$A$9:$AH$126,19,FALSE)&amp;"","")</f>
        <v>3</v>
      </c>
      <c r="T8" s="107" t="str">
        <f>IFERROR(VLOOKUP($A8,'★共通（5-1-1）'!$A$9:$AH$126,20,FALSE)&amp;"","")</f>
        <v>3</v>
      </c>
      <c r="U8" s="107" t="str">
        <f>IFERROR(VLOOKUP($A8,'★共通（5-1-1）'!$A$9:$AH$126,21,FALSE)&amp;"","")</f>
        <v>3</v>
      </c>
      <c r="V8" s="107" t="str">
        <f>IFERROR(VLOOKUP($A8,'★共通（5-1-1）'!$A$9:$AH$126,22,FALSE)&amp;"","")</f>
        <v>3</v>
      </c>
      <c r="W8" s="107" t="str">
        <f>IFERROR(VLOOKUP($A8,'★共通（5-1-1）'!$A$9:$AH$126,23,FALSE)&amp;"","")</f>
        <v>3</v>
      </c>
      <c r="X8" s="107" t="str">
        <f>IFERROR(VLOOKUP($A8,'★共通（5-1-1）'!$A$9:$AH$126,24,FALSE)&amp;"","")</f>
        <v>3</v>
      </c>
      <c r="Y8" s="107" t="str">
        <f>IFERROR(VLOOKUP($A8,'★共通（5-1-1）'!$A$9:$AH$126,25,FALSE)&amp;"","")</f>
        <v>3</v>
      </c>
      <c r="Z8" s="107" t="str">
        <f>IFERROR(VLOOKUP($A8,'★共通（5-1-1）'!$A$9:$AH$126,26,FALSE)&amp;"","")</f>
        <v>3</v>
      </c>
      <c r="AA8" s="107" t="str">
        <f>IFERROR(VLOOKUP($A8,'★共通（5-1-1）'!$A$9:$AH$126,27,FALSE)&amp;"","")</f>
        <v>3</v>
      </c>
      <c r="AB8" s="107" t="str">
        <f>IFERROR(VLOOKUP($A8,'★共通（5-1-1）'!$A$9:$AH$126,28,FALSE)&amp;"","")</f>
        <v>3</v>
      </c>
      <c r="AC8" s="107" t="str">
        <f>IFERROR(VLOOKUP($A8,'★共通（5-1-1）'!$A$9:$AH$126,29,FALSE)&amp;"","")</f>
        <v>3</v>
      </c>
      <c r="AD8" s="107" t="str">
        <f>IFERROR(VLOOKUP($A8,'★共通（5-1-1）'!$A$9:$AH$126,30,FALSE)&amp;"","")</f>
        <v>3</v>
      </c>
      <c r="AE8" s="107" t="str">
        <f>IFERROR(VLOOKUP($A8,'★共通（5-1-1）'!$A$9:$AH$126,31,FALSE)&amp;"","")</f>
        <v>3</v>
      </c>
      <c r="AF8" s="107" t="str">
        <f>IFERROR(VLOOKUP($A8,'★共通（5-1-1）'!$A$9:$AH$126,32,FALSE)&amp;"","")</f>
        <v>3</v>
      </c>
      <c r="AG8" s="107" t="str">
        <f>IFERROR(VLOOKUP($A8,'★共通（5-1-1）'!$A$9:$AH$126,33,FALSE)&amp;"","")</f>
        <v>3</v>
      </c>
      <c r="AH8" s="107" t="str">
        <f>IFERROR(VLOOKUP($A8,'★共通（5-1-1）'!$A$9:$AH$126,34,FALSE)&amp;"","")</f>
        <v>3</v>
      </c>
      <c r="AI8" s="58"/>
      <c r="AJ8" s="62"/>
      <c r="AK8" s="62"/>
      <c r="AL8" s="62"/>
      <c r="AM8" s="59"/>
    </row>
    <row r="9" spans="1:39" ht="89.25" customHeight="1">
      <c r="A9" s="105">
        <v>2</v>
      </c>
      <c r="B9" s="105" t="str">
        <f>IFERROR(VLOOKUP($A9,'★共通（5-1-1）'!$A$9:$AH$126,2,FALSE)&amp;"","")</f>
        <v>基本方針・指定基準等</v>
      </c>
      <c r="C9" s="106" t="str">
        <f>IFERROR(VLOOKUP($A9,'★共通（5-1-1）'!$A$9:$AH$126,3,FALSE)&amp;"","")</f>
        <v>業務継続に向けた取組の強化</v>
      </c>
      <c r="D9" s="105" t="str">
        <f>IFERROR(VLOOKUP($A9,'★共通（5-1-1）'!$A$9:$AH$126,4,FALSE)&amp;"","")</f>
        <v/>
      </c>
      <c r="E9" s="105" t="str">
        <f>IFERROR(VLOOKUP($A9,'★共通（5-1-1）'!$A$9:$AH$126,5,FALSE)&amp;"","")</f>
        <v/>
      </c>
      <c r="F9" s="106" t="str">
        <f>IFERROR(VLOOKUP($A9,'★共通（5-1-1）'!$A$9:$AH$126,6,FALSE)&amp;"","")</f>
        <v>・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v>
      </c>
      <c r="G9" s="107" t="str">
        <f>IFERROR(VLOOKUP($A9,'★共通（5-1-1）'!$A$9:$AH$126,7,FALSE)&amp;"","")</f>
        <v>4</v>
      </c>
      <c r="H9" s="107" t="str">
        <f>IFERROR(VLOOKUP($A9,'★共通（5-1-1）'!$A$9:$AH$126,8,FALSE)&amp;"","")</f>
        <v>4</v>
      </c>
      <c r="I9" s="107" t="str">
        <f>IFERROR(VLOOKUP($A9,'★共通（5-1-1）'!$A$9:$AH$126,9,FALSE)&amp;"","")</f>
        <v>4</v>
      </c>
      <c r="J9" s="107" t="str">
        <f>IFERROR(VLOOKUP($A9,'★共通（5-1-1）'!$A$9:$AH$126,10,FALSE)&amp;"","")</f>
        <v>4</v>
      </c>
      <c r="K9" s="107" t="str">
        <f>IFERROR(VLOOKUP($A9,'★共通（5-1-1）'!$A$9:$AH$126,11,FALSE)&amp;"","")</f>
        <v>4</v>
      </c>
      <c r="L9" s="107" t="str">
        <f>IFERROR(VLOOKUP($A9,'★共通（5-1-1）'!$A$9:$AH$126,12,FALSE)&amp;"","")</f>
        <v>4</v>
      </c>
      <c r="M9" s="107" t="str">
        <f>IFERROR(VLOOKUP($A9,'★共通（5-1-1）'!$A$9:$AH$126,13,FALSE)&amp;"","")</f>
        <v>4</v>
      </c>
      <c r="N9" s="107" t="str">
        <f>IFERROR(VLOOKUP($A9,'★共通（5-1-1）'!$A$9:$AH$126,14,FALSE)&amp;"","")</f>
        <v>4</v>
      </c>
      <c r="O9" s="107" t="str">
        <f>IFERROR(VLOOKUP($A9,'★共通（5-1-1）'!$A$9:$AH$126,15,FALSE)&amp;"","")</f>
        <v>4</v>
      </c>
      <c r="P9" s="107" t="str">
        <f>IFERROR(VLOOKUP($A9,'★共通（5-1-1）'!$A$9:$AH$126,16,FALSE)&amp;"","")</f>
        <v>4</v>
      </c>
      <c r="Q9" s="107" t="str">
        <f>IFERROR(VLOOKUP($A9,'★共通（5-1-1）'!$A$9:$AH$126,17,FALSE)&amp;"","")</f>
        <v>4</v>
      </c>
      <c r="R9" s="107" t="str">
        <f>IFERROR(VLOOKUP($A9,'★共通（5-1-1）'!$A$9:$AH$126,18,FALSE)&amp;"","")</f>
        <v>4</v>
      </c>
      <c r="S9" s="107" t="str">
        <f>IFERROR(VLOOKUP($A9,'★共通（5-1-1）'!$A$9:$AH$126,19,FALSE)&amp;"","")</f>
        <v>4</v>
      </c>
      <c r="T9" s="107" t="str">
        <f>IFERROR(VLOOKUP($A9,'★共通（5-1-1）'!$A$9:$AH$126,20,FALSE)&amp;"","")</f>
        <v>4</v>
      </c>
      <c r="U9" s="107" t="str">
        <f>IFERROR(VLOOKUP($A9,'★共通（5-1-1）'!$A$9:$AH$126,21,FALSE)&amp;"","")</f>
        <v>4</v>
      </c>
      <c r="V9" s="107" t="str">
        <f>IFERROR(VLOOKUP($A9,'★共通（5-1-1）'!$A$9:$AH$126,22,FALSE)&amp;"","")</f>
        <v>4</v>
      </c>
      <c r="W9" s="107" t="str">
        <f>IFERROR(VLOOKUP($A9,'★共通（5-1-1）'!$A$9:$AH$126,23,FALSE)&amp;"","")</f>
        <v>4</v>
      </c>
      <c r="X9" s="107" t="str">
        <f>IFERROR(VLOOKUP($A9,'★共通（5-1-1）'!$A$9:$AH$126,24,FALSE)&amp;"","")</f>
        <v>4</v>
      </c>
      <c r="Y9" s="107" t="str">
        <f>IFERROR(VLOOKUP($A9,'★共通（5-1-1）'!$A$9:$AH$126,25,FALSE)&amp;"","")</f>
        <v>4</v>
      </c>
      <c r="Z9" s="107" t="str">
        <f>IFERROR(VLOOKUP($A9,'★共通（5-1-1）'!$A$9:$AH$126,26,FALSE)&amp;"","")</f>
        <v>4</v>
      </c>
      <c r="AA9" s="107" t="str">
        <f>IFERROR(VLOOKUP($A9,'★共通（5-1-1）'!$A$9:$AH$126,27,FALSE)&amp;"","")</f>
        <v>4</v>
      </c>
      <c r="AB9" s="107" t="str">
        <f>IFERROR(VLOOKUP($A9,'★共通（5-1-1）'!$A$9:$AH$126,28,FALSE)&amp;"","")</f>
        <v>4</v>
      </c>
      <c r="AC9" s="107" t="str">
        <f>IFERROR(VLOOKUP($A9,'★共通（5-1-1）'!$A$9:$AH$126,29,FALSE)&amp;"","")</f>
        <v>4</v>
      </c>
      <c r="AD9" s="107" t="str">
        <f>IFERROR(VLOOKUP($A9,'★共通（5-1-1）'!$A$9:$AH$126,30,FALSE)&amp;"","")</f>
        <v>4</v>
      </c>
      <c r="AE9" s="107" t="str">
        <f>IFERROR(VLOOKUP($A9,'★共通（5-1-1）'!$A$9:$AH$126,31,FALSE)&amp;"","")</f>
        <v>4</v>
      </c>
      <c r="AF9" s="107" t="str">
        <f>IFERROR(VLOOKUP($A9,'★共通（5-1-1）'!$A$9:$AH$126,32,FALSE)&amp;"","")</f>
        <v>4</v>
      </c>
      <c r="AG9" s="107" t="str">
        <f>IFERROR(VLOOKUP($A9,'★共通（5-1-1）'!$A$9:$AH$126,33,FALSE)&amp;"","")</f>
        <v>4</v>
      </c>
      <c r="AH9" s="107" t="str">
        <f>IFERROR(VLOOKUP($A9,'★共通（5-1-1）'!$A$9:$AH$126,34,FALSE)&amp;"","")</f>
        <v>4</v>
      </c>
      <c r="AI9" s="65"/>
      <c r="AJ9" s="65"/>
      <c r="AK9" s="65"/>
      <c r="AL9" s="65"/>
      <c r="AM9" s="59"/>
    </row>
    <row r="10" spans="1:39" ht="104.25" customHeight="1">
      <c r="A10" s="105">
        <v>3</v>
      </c>
      <c r="B10" s="105" t="str">
        <f>IFERROR(VLOOKUP($A10,'★共通（5-1-1）'!$A$9:$AH$126,2,FALSE)&amp;"","")</f>
        <v>基本方針・指定基準等</v>
      </c>
      <c r="C10" s="106" t="str">
        <f>IFERROR(VLOOKUP($A10,'★共通（5-1-1）'!$A$9:$AH$126,3,FALSE)&amp;"","")</f>
        <v>災害への地域と連携した対応の強化</v>
      </c>
      <c r="D10" s="105" t="str">
        <f>IFERROR(VLOOKUP($A10,'★共通（5-1-1）'!$A$9:$AH$126,4,FALSE)&amp;"","")</f>
        <v/>
      </c>
      <c r="E10" s="105" t="str">
        <f>IFERROR(VLOOKUP($A10,'★共通（5-1-1）'!$A$9:$AH$126,5,FALSE)&amp;"","")</f>
        <v/>
      </c>
      <c r="F10" s="106" t="str">
        <f>IFERROR(VLOOKUP($A10,'★共通（5-1-1）'!$A$9:$AH$126,6,FALSE)&amp;"","")</f>
        <v>・災害への対応においては、地域との連携が不可欠であることを踏まえ、非常災害対策（計画策定、関係機関との連携体制の確保、避難等訓練の実施等）が求められる介護サービス事業者を対象に、小規模多機能型居宅介護等の例を参考に、訓練の実施に当たって、地域住民の参加が得られるよう連携に努めなければならないこととする。</v>
      </c>
      <c r="G10" s="107" t="str">
        <f>IFERROR(VLOOKUP($A10,'★共通（5-1-1）'!$A$9:$AH$126,7,FALSE)&amp;"","")</f>
        <v/>
      </c>
      <c r="H10" s="107" t="str">
        <f>IFERROR(VLOOKUP($A10,'★共通（5-1-1）'!$A$9:$AH$126,8,FALSE)&amp;"","")</f>
        <v/>
      </c>
      <c r="I10" s="107" t="str">
        <f>IFERROR(VLOOKUP($A10,'★共通（5-1-1）'!$A$9:$AH$126,9,FALSE)&amp;"","")</f>
        <v/>
      </c>
      <c r="J10" s="107" t="str">
        <f>IFERROR(VLOOKUP($A10,'★共通（5-1-1）'!$A$9:$AH$126,10,FALSE)&amp;"","")</f>
        <v/>
      </c>
      <c r="K10" s="107" t="str">
        <f>IFERROR(VLOOKUP($A10,'★共通（5-1-1）'!$A$9:$AH$126,11,FALSE)&amp;"","")</f>
        <v/>
      </c>
      <c r="L10" s="107" t="str">
        <f>IFERROR(VLOOKUP($A10,'★共通（5-1-1）'!$A$9:$AH$126,12,FALSE)&amp;"","")</f>
        <v>5</v>
      </c>
      <c r="M10" s="107" t="str">
        <f>IFERROR(VLOOKUP($A10,'★共通（5-1-1）'!$A$9:$AH$126,13,FALSE)&amp;"","")</f>
        <v>5</v>
      </c>
      <c r="N10" s="107" t="str">
        <f>IFERROR(VLOOKUP($A10,'★共通（5-1-1）'!$A$9:$AH$126,14,FALSE)&amp;"","")</f>
        <v>5</v>
      </c>
      <c r="O10" s="107" t="str">
        <f>IFERROR(VLOOKUP($A10,'★共通（5-1-1）'!$A$9:$AH$126,15,FALSE)&amp;"","")</f>
        <v>5</v>
      </c>
      <c r="P10" s="107" t="str">
        <f>IFERROR(VLOOKUP($A10,'★共通（5-1-1）'!$A$9:$AH$126,16,FALSE)&amp;"","")</f>
        <v>5</v>
      </c>
      <c r="Q10" s="107" t="str">
        <f>IFERROR(VLOOKUP($A10,'★共通（5-1-1）'!$A$9:$AH$126,17,FALSE)&amp;"","")</f>
        <v/>
      </c>
      <c r="R10" s="107" t="str">
        <f>IFERROR(VLOOKUP($A10,'★共通（5-1-1）'!$A$9:$AH$126,18,FALSE)&amp;"","")</f>
        <v/>
      </c>
      <c r="S10" s="107" t="str">
        <f>IFERROR(VLOOKUP($A10,'★共通（5-1-1）'!$A$9:$AH$126,19,FALSE)&amp;"","")</f>
        <v/>
      </c>
      <c r="T10" s="107" t="str">
        <f>IFERROR(VLOOKUP($A10,'★共通（5-1-1）'!$A$9:$AH$126,20,FALSE)&amp;"","")</f>
        <v/>
      </c>
      <c r="U10" s="107" t="str">
        <f>IFERROR(VLOOKUP($A10,'★共通（5-1-1）'!$A$9:$AH$126,21,FALSE)&amp;"","")</f>
        <v>5</v>
      </c>
      <c r="V10" s="107" t="str">
        <f>IFERROR(VLOOKUP($A10,'★共通（5-1-1）'!$A$9:$AH$126,22,FALSE)&amp;"","")</f>
        <v>5</v>
      </c>
      <c r="W10" s="107" t="str">
        <f>IFERROR(VLOOKUP($A10,'★共通（5-1-1）'!$A$9:$AH$126,23,FALSE)&amp;"","")</f>
        <v>5</v>
      </c>
      <c r="X10" s="107" t="str">
        <f>IFERROR(VLOOKUP($A10,'★共通（5-1-1）'!$A$9:$AH$126,24,FALSE)&amp;"","")</f>
        <v/>
      </c>
      <c r="Y10" s="107" t="str">
        <f>IFERROR(VLOOKUP($A10,'★共通（5-1-1）'!$A$9:$AH$126,25,FALSE)&amp;"","")</f>
        <v/>
      </c>
      <c r="Z10" s="107" t="str">
        <f>IFERROR(VLOOKUP($A10,'★共通（5-1-1）'!$A$9:$AH$126,26,FALSE)&amp;"","")</f>
        <v>5</v>
      </c>
      <c r="AA10" s="107" t="str">
        <f>IFERROR(VLOOKUP($A10,'★共通（5-1-1）'!$A$9:$AH$126,27,FALSE)&amp;"","")</f>
        <v>5</v>
      </c>
      <c r="AB10" s="107" t="str">
        <f>IFERROR(VLOOKUP($A10,'★共通（5-1-1）'!$A$9:$AH$126,28,FALSE)&amp;"","")</f>
        <v/>
      </c>
      <c r="AC10" s="107" t="str">
        <f>IFERROR(VLOOKUP($A10,'★共通（5-1-1）'!$A$9:$AH$126,29,FALSE)&amp;"","")</f>
        <v/>
      </c>
      <c r="AD10" s="107" t="str">
        <f>IFERROR(VLOOKUP($A10,'★共通（5-1-1）'!$A$9:$AH$126,30,FALSE)&amp;"","")</f>
        <v>5</v>
      </c>
      <c r="AE10" s="107" t="str">
        <f>IFERROR(VLOOKUP($A10,'★共通（5-1-1）'!$A$9:$AH$126,31,FALSE)&amp;"","")</f>
        <v>5</v>
      </c>
      <c r="AF10" s="107" t="str">
        <f>IFERROR(VLOOKUP($A10,'★共通（5-1-1）'!$A$9:$AH$126,32,FALSE)&amp;"","")</f>
        <v>5</v>
      </c>
      <c r="AG10" s="107" t="str">
        <f>IFERROR(VLOOKUP($A10,'★共通（5-1-1）'!$A$9:$AH$126,33,FALSE)&amp;"","")</f>
        <v>5</v>
      </c>
      <c r="AH10" s="107" t="str">
        <f>IFERROR(VLOOKUP($A10,'★共通（5-1-1）'!$A$9:$AH$126,34,FALSE)&amp;"","")</f>
        <v/>
      </c>
      <c r="AI10" s="65"/>
      <c r="AJ10" s="65"/>
      <c r="AK10" s="65"/>
      <c r="AL10" s="61"/>
      <c r="AM10" s="59"/>
    </row>
    <row r="11" spans="1:39" ht="190.5" customHeight="1">
      <c r="A11" s="105">
        <v>4</v>
      </c>
      <c r="B11" s="105" t="str">
        <f>IFERROR(VLOOKUP($A11,'★共通（5-1-1）'!$A$9:$AH$126,2,FALSE)&amp;"","")</f>
        <v>介護報酬の見直し</v>
      </c>
      <c r="C11" s="106" t="str">
        <f>IFERROR(VLOOKUP($A11,'★共通（5-1-1）'!$A$9:$AH$126,3,FALSE)&amp;"","")</f>
        <v>通所介護等の事業所規模別の報酬等に関する対応</v>
      </c>
      <c r="D11" s="105" t="str">
        <f>IFERROR(VLOOKUP($A11,'★共通（5-1-1）'!$A$9:$AH$126,4,FALSE)&amp;"","")</f>
        <v/>
      </c>
      <c r="E11" s="105" t="str">
        <f>IFERROR(VLOOKUP($A11,'★共通（5-1-1）'!$A$9:$AH$126,5,FALSE)&amp;"","")</f>
        <v>新</v>
      </c>
      <c r="F11" s="106" t="str">
        <f>IFERROR(VLOOKUP($A11,'★共通（5-1-1）'!$A$9:$AH$126,6,FALSE)&amp;"","")</f>
        <v>・通所介護等の報酬について、感染症や災害の影響により利用者が減少した場合に、状況に即した安定的なサービス提供を可能とする観点から、以下の見直しを行う。
　ア より小さい規模区分がある大規模型について、事業所規模別の報酬区分の決定にあたり、前年度の平均延べ利用者数ではなく、感染症や災害の影響により延べ利用者数の減が生じた月の実績を基礎とすることができることとする。
　イ 延べ利用者数の減が生じた月の実績が前年度の平均延べ利用者数から５％以上減少している場合、3カ月間（利用者減に対応するための経営改善に時間を要するその他の特別の事情があると認められる場合は一回の延長を認める）、基本報酬の３％の加算を行う。（加算分は、区分支給限度基準額の算定に含めないこととする。）
　現下の新型コロナウイルス感染症の影響による前年度の平均延べ利用者数等から５％以上の利用者減に対する適用にあたっては、年度当初から即時的に対応を行う。</v>
      </c>
      <c r="G11" s="107" t="str">
        <f>IFERROR(VLOOKUP($A11,'★共通（5-1-1）'!$A$9:$AH$126,7,FALSE)&amp;"","")</f>
        <v/>
      </c>
      <c r="H11" s="107" t="str">
        <f>IFERROR(VLOOKUP($A11,'★共通（5-1-1）'!$A$9:$AH$126,8,FALSE)&amp;"","")</f>
        <v/>
      </c>
      <c r="I11" s="107" t="str">
        <f>IFERROR(VLOOKUP($A11,'★共通（5-1-1）'!$A$9:$AH$126,9,FALSE)&amp;"","")</f>
        <v/>
      </c>
      <c r="J11" s="107" t="str">
        <f>IFERROR(VLOOKUP($A11,'★共通（5-1-1）'!$A$9:$AH$126,10,FALSE)&amp;"","")</f>
        <v/>
      </c>
      <c r="K11" s="107" t="str">
        <f>IFERROR(VLOOKUP($A11,'★共通（5-1-1）'!$A$9:$AH$126,11,FALSE)&amp;"","")</f>
        <v/>
      </c>
      <c r="L11" s="107" t="str">
        <f>IFERROR(VLOOKUP($A11,'★共通（5-1-1）'!$A$9:$AH$126,12,FALSE)&amp;"","")</f>
        <v>6</v>
      </c>
      <c r="M11" s="107" t="str">
        <f>IFERROR(VLOOKUP($A11,'★共通（5-1-1）'!$A$9:$AH$126,13,FALSE)&amp;"","")</f>
        <v>6</v>
      </c>
      <c r="N11" s="107" t="str">
        <f>IFERROR(VLOOKUP($A11,'★共通（5-1-1）'!$A$9:$AH$126,14,FALSE)&amp;"","")</f>
        <v/>
      </c>
      <c r="O11" s="107" t="str">
        <f>IFERROR(VLOOKUP($A11,'★共通（5-1-1）'!$A$9:$AH$126,15,FALSE)&amp;"","")</f>
        <v/>
      </c>
      <c r="P11" s="107" t="str">
        <f>IFERROR(VLOOKUP($A11,'★共通（5-1-1）'!$A$9:$AH$126,16,FALSE)&amp;"","")</f>
        <v/>
      </c>
      <c r="Q11" s="107" t="str">
        <f>IFERROR(VLOOKUP($A11,'★共通（5-1-1）'!$A$9:$AH$126,17,FALSE)&amp;"","")</f>
        <v/>
      </c>
      <c r="R11" s="107" t="str">
        <f>IFERROR(VLOOKUP($A11,'★共通（5-1-1）'!$A$9:$AH$126,18,FALSE)&amp;"","")</f>
        <v/>
      </c>
      <c r="S11" s="107" t="str">
        <f>IFERROR(VLOOKUP($A11,'★共通（5-1-1）'!$A$9:$AH$126,19,FALSE)&amp;"","")</f>
        <v/>
      </c>
      <c r="T11" s="107" t="str">
        <f>IFERROR(VLOOKUP($A11,'★共通（5-1-1）'!$A$9:$AH$126,20,FALSE)&amp;"","")</f>
        <v/>
      </c>
      <c r="U11" s="107" t="str">
        <f>IFERROR(VLOOKUP($A11,'★共通（5-1-1）'!$A$9:$AH$126,21,FALSE)&amp;"","")</f>
        <v>6</v>
      </c>
      <c r="V11" s="107" t="str">
        <f>IFERROR(VLOOKUP($A11,'★共通（5-1-1）'!$A$9:$AH$126,22,FALSE)&amp;"","")</f>
        <v/>
      </c>
      <c r="W11" s="107" t="str">
        <f>IFERROR(VLOOKUP($A11,'★共通（5-1-1）'!$A$9:$AH$126,23,FALSE)&amp;"","")</f>
        <v>6</v>
      </c>
      <c r="X11" s="107" t="str">
        <f>IFERROR(VLOOKUP($A11,'★共通（5-1-1）'!$A$9:$AH$126,24,FALSE)&amp;"","")</f>
        <v/>
      </c>
      <c r="Y11" s="107" t="str">
        <f>IFERROR(VLOOKUP($A11,'★共通（5-1-1）'!$A$9:$AH$126,25,FALSE)&amp;"","")</f>
        <v/>
      </c>
      <c r="Z11" s="107" t="str">
        <f>IFERROR(VLOOKUP($A11,'★共通（5-1-1）'!$A$9:$AH$126,26,FALSE)&amp;"","")</f>
        <v/>
      </c>
      <c r="AA11" s="107" t="str">
        <f>IFERROR(VLOOKUP($A11,'★共通（5-1-1）'!$A$9:$AH$126,27,FALSE)&amp;"","")</f>
        <v/>
      </c>
      <c r="AB11" s="107" t="str">
        <f>IFERROR(VLOOKUP($A11,'★共通（5-1-1）'!$A$9:$AH$126,28,FALSE)&amp;"","")</f>
        <v/>
      </c>
      <c r="AC11" s="107" t="str">
        <f>IFERROR(VLOOKUP($A11,'★共通（5-1-1）'!$A$9:$AH$126,29,FALSE)&amp;"","")</f>
        <v/>
      </c>
      <c r="AD11" s="107" t="str">
        <f>IFERROR(VLOOKUP($A11,'★共通（5-1-1）'!$A$9:$AH$126,30,FALSE)&amp;"","")</f>
        <v/>
      </c>
      <c r="AE11" s="107" t="str">
        <f>IFERROR(VLOOKUP($A11,'★共通（5-1-1）'!$A$9:$AH$126,31,FALSE)&amp;"","")</f>
        <v/>
      </c>
      <c r="AF11" s="107" t="str">
        <f>IFERROR(VLOOKUP($A11,'★共通（5-1-1）'!$A$9:$AH$126,32,FALSE)&amp;"","")</f>
        <v/>
      </c>
      <c r="AG11" s="107" t="str">
        <f>IFERROR(VLOOKUP($A11,'★共通（5-1-1）'!$A$9:$AH$126,33,FALSE)&amp;"","")</f>
        <v/>
      </c>
      <c r="AH11" s="107" t="str">
        <f>IFERROR(VLOOKUP($A11,'★共通（5-1-1）'!$A$9:$AH$126,34,FALSE)&amp;"","")</f>
        <v/>
      </c>
      <c r="AI11" s="61"/>
      <c r="AJ11" s="61"/>
      <c r="AK11" s="61"/>
      <c r="AL11" s="62"/>
      <c r="AM11" s="59"/>
    </row>
    <row r="12" spans="1:39" ht="192" customHeight="1">
      <c r="A12" s="105">
        <v>5</v>
      </c>
      <c r="B12" s="105" t="str">
        <f>IFERROR(VLOOKUP($A12,'★共通（5-1-1）'!$A$9:$AH$126,2,FALSE)&amp;"","")</f>
        <v>介護報酬の見直し</v>
      </c>
      <c r="C12" s="106" t="str">
        <f>IFERROR(VLOOKUP($A12,'★共通（5-1-1）'!$A$9:$AH$126,3,FALSE)&amp;"","")</f>
        <v>認知症専門ケア加算等の見直し</v>
      </c>
      <c r="D12" s="105" t="str">
        <f>IFERROR(VLOOKUP($A12,'★共通（5-1-1）'!$A$9:$AH$126,4,FALSE)&amp;"","")</f>
        <v>認知症専門ケア加算Ⅰ
認知症専門ケア加算Ⅱ</v>
      </c>
      <c r="E12" s="105" t="str">
        <f>IFERROR(VLOOKUP($A12,'★共通（5-1-1）'!$A$9:$AH$126,5,FALSE)&amp;"","")</f>
        <v>新</v>
      </c>
      <c r="F12" s="106" t="str">
        <f>IFERROR(VLOOKUP($A12,'★共通（5-1-1）'!$A$9:$AH$126,6,FALSE)&amp;"","")</f>
        <v>・認知症専門ケア加算等について、各介護サービスにおける認知症対応力を向上させていく観点から、以下の見直しを行う。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１）を修了した者の配置について、認知症ケアに関する専門性の高い看護師（※２）を、加算の配置要件の対象に加える。
　なお、上記の専門研修については、質を確保しつつ、ｅラーニングの活用等により受講しやすい環境整備を行う。
　※１　認知症ケアに関する専門研修
　　認知症専門ケア加算（Ⅰ）：認知症介護実践リーダー研修
　　認知症専門ケア加算（Ⅱ）：認知症介護指導者養成研修
　　認知症加算：認知症介護指導者養成研修、認知症介護実践リーダー研修、認知症介護実践者研修
　※２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v>
      </c>
      <c r="G12" s="107" t="str">
        <f>IFERROR(VLOOKUP($A12,'★共通（5-1-1）'!$A$9:$AH$126,7,FALSE)&amp;"","")</f>
        <v>9</v>
      </c>
      <c r="H12" s="107" t="str">
        <f>IFERROR(VLOOKUP($A12,'★共通（5-1-1）'!$A$9:$AH$126,8,FALSE)&amp;"","")</f>
        <v>9</v>
      </c>
      <c r="I12" s="107" t="str">
        <f>IFERROR(VLOOKUP($A12,'★共通（5-1-1）'!$A$9:$AH$126,9,FALSE)&amp;"","")</f>
        <v/>
      </c>
      <c r="J12" s="107" t="str">
        <f>IFERROR(VLOOKUP($A12,'★共通（5-1-1）'!$A$9:$AH$126,10,FALSE)&amp;"","")</f>
        <v/>
      </c>
      <c r="K12" s="107" t="str">
        <f>IFERROR(VLOOKUP($A12,'★共通（5-1-1）'!$A$9:$AH$126,11,FALSE)&amp;"","")</f>
        <v/>
      </c>
      <c r="L12" s="107" t="str">
        <f>IFERROR(VLOOKUP($A12,'★共通（5-1-1）'!$A$9:$AH$126,12,FALSE)&amp;"","")</f>
        <v>9※イのみ</v>
      </c>
      <c r="M12" s="107" t="str">
        <f>IFERROR(VLOOKUP($A12,'★共通（5-1-1）'!$A$9:$AH$126,13,FALSE)&amp;"","")</f>
        <v/>
      </c>
      <c r="N12" s="107" t="str">
        <f>IFERROR(VLOOKUP($A12,'★共通（5-1-1）'!$A$9:$AH$126,14,FALSE)&amp;"","")</f>
        <v>9※イのみ</v>
      </c>
      <c r="O12" s="107" t="str">
        <f>IFERROR(VLOOKUP($A12,'★共通（5-1-1）'!$A$9:$AH$126,15,FALSE)&amp;"","")</f>
        <v>9※イのみ</v>
      </c>
      <c r="P12" s="107" t="str">
        <f>IFERROR(VLOOKUP($A12,'★共通（5-1-1）'!$A$9:$AH$126,16,FALSE)&amp;"","")</f>
        <v>9※イのみ</v>
      </c>
      <c r="Q12" s="107" t="str">
        <f>IFERROR(VLOOKUP($A12,'★共通（5-1-1）'!$A$9:$AH$126,17,FALSE)&amp;"","")</f>
        <v/>
      </c>
      <c r="R12" s="107" t="str">
        <f>IFERROR(VLOOKUP($A12,'★共通（5-1-1）'!$A$9:$AH$126,18,FALSE)&amp;"","")</f>
        <v/>
      </c>
      <c r="S12" s="107" t="str">
        <f>IFERROR(VLOOKUP($A12,'★共通（5-1-1）'!$A$9:$AH$126,19,FALSE)&amp;"","")</f>
        <v>9</v>
      </c>
      <c r="T12" s="107" t="str">
        <f>IFERROR(VLOOKUP($A12,'★共通（5-1-1）'!$A$9:$AH$126,20,FALSE)&amp;"","")</f>
        <v>9</v>
      </c>
      <c r="U12" s="107" t="str">
        <f>IFERROR(VLOOKUP($A12,'★共通（5-1-1）'!$A$9:$AH$126,21,FALSE)&amp;"","")</f>
        <v>9※イのみ</v>
      </c>
      <c r="V12" s="107" t="str">
        <f>IFERROR(VLOOKUP($A12,'★共通（5-1-1）'!$A$9:$AH$126,22,FALSE)&amp;"","")</f>
        <v>9※イのみ</v>
      </c>
      <c r="W12" s="107" t="str">
        <f>IFERROR(VLOOKUP($A12,'★共通（5-1-1）'!$A$9:$AH$126,23,FALSE)&amp;"","")</f>
        <v/>
      </c>
      <c r="X12" s="107" t="str">
        <f>IFERROR(VLOOKUP($A12,'★共通（5-1-1）'!$A$9:$AH$126,24,FALSE)&amp;"","")</f>
        <v/>
      </c>
      <c r="Y12" s="107" t="str">
        <f>IFERROR(VLOOKUP($A12,'★共通（5-1-1）'!$A$9:$AH$126,25,FALSE)&amp;"","")</f>
        <v>9※イのみ</v>
      </c>
      <c r="Z12" s="107" t="str">
        <f>IFERROR(VLOOKUP($A12,'★共通（5-1-1）'!$A$9:$AH$126,26,FALSE)&amp;"","")</f>
        <v>9※イのみ</v>
      </c>
      <c r="AA12" s="107" t="str">
        <f>IFERROR(VLOOKUP($A12,'★共通（5-1-1）'!$A$9:$AH$126,27,FALSE)&amp;"","")</f>
        <v>9※イのみ</v>
      </c>
      <c r="AB12" s="107" t="str">
        <f>IFERROR(VLOOKUP($A12,'★共通（5-1-1）'!$A$9:$AH$126,28,FALSE)&amp;"","")</f>
        <v/>
      </c>
      <c r="AC12" s="107" t="str">
        <f>IFERROR(VLOOKUP($A12,'★共通（5-1-1）'!$A$9:$AH$126,29,FALSE)&amp;"","")</f>
        <v/>
      </c>
      <c r="AD12" s="107" t="str">
        <f>IFERROR(VLOOKUP($A12,'★共通（5-1-1）'!$A$9:$AH$126,30,FALSE)&amp;"","")</f>
        <v>9※イのみ</v>
      </c>
      <c r="AE12" s="107" t="str">
        <f>IFERROR(VLOOKUP($A12,'★共通（5-1-1）'!$A$9:$AH$126,31,FALSE)&amp;"","")</f>
        <v>9※イのみ</v>
      </c>
      <c r="AF12" s="107" t="str">
        <f>IFERROR(VLOOKUP($A12,'★共通（5-1-1）'!$A$9:$AH$126,32,FALSE)&amp;"","")</f>
        <v>9※イのみ</v>
      </c>
      <c r="AG12" s="107" t="str">
        <f>IFERROR(VLOOKUP($A12,'★共通（5-1-1）'!$A$9:$AH$126,33,FALSE)&amp;"","")</f>
        <v>9※イのみ</v>
      </c>
      <c r="AH12" s="107" t="str">
        <f>IFERROR(VLOOKUP($A12,'★共通（5-1-1）'!$A$9:$AH$126,34,FALSE)&amp;"","")</f>
        <v/>
      </c>
      <c r="AI12" s="65"/>
      <c r="AJ12" s="61"/>
      <c r="AK12" s="61"/>
      <c r="AL12" s="61"/>
      <c r="AM12" s="59"/>
    </row>
    <row r="13" spans="1:39" ht="76.5" customHeight="1">
      <c r="A13" s="105">
        <v>6</v>
      </c>
      <c r="B13" s="105" t="str">
        <f>IFERROR(VLOOKUP($A13,'★共通（5-1-1）'!$A$9:$AH$126,2,FALSE)&amp;"","")</f>
        <v>基本方針・指定基準等</v>
      </c>
      <c r="C13" s="106" t="str">
        <f>IFERROR(VLOOKUP($A13,'★共通（5-1-1）'!$A$9:$AH$126,3,FALSE)&amp;"","")</f>
        <v>認知症に係る取組の情報公表の推進</v>
      </c>
      <c r="D13" s="105" t="str">
        <f>IFERROR(VLOOKUP($A13,'★共通（5-1-1）'!$A$9:$AH$126,4,FALSE)&amp;"","")</f>
        <v/>
      </c>
      <c r="E13" s="105" t="str">
        <f>IFERROR(VLOOKUP($A13,'★共通（5-1-1）'!$A$9:$AH$126,5,FALSE)&amp;"","")</f>
        <v/>
      </c>
      <c r="F13" s="106" t="str">
        <f>IFERROR(VLOOKUP($A13,'★共通（5-1-1）'!$A$9:$AH$126,6,FALSE)&amp;"","")</f>
        <v>・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v>
      </c>
      <c r="G13" s="107" t="str">
        <f>IFERROR(VLOOKUP($A13,'★共通（5-1-1）'!$A$9:$AH$126,7,FALSE)&amp;"","")</f>
        <v>10</v>
      </c>
      <c r="H13" s="107" t="str">
        <f>IFERROR(VLOOKUP($A13,'★共通（5-1-1）'!$A$9:$AH$126,8,FALSE)&amp;"","")</f>
        <v>10</v>
      </c>
      <c r="I13" s="107" t="str">
        <f>IFERROR(VLOOKUP($A13,'★共通（5-1-1）'!$A$9:$AH$126,9,FALSE)&amp;"","")</f>
        <v>10</v>
      </c>
      <c r="J13" s="107" t="str">
        <f>IFERROR(VLOOKUP($A13,'★共通（5-1-1）'!$A$9:$AH$126,10,FALSE)&amp;"","")</f>
        <v>10</v>
      </c>
      <c r="K13" s="107" t="str">
        <f>IFERROR(VLOOKUP($A13,'★共通（5-1-1）'!$A$9:$AH$126,11,FALSE)&amp;"","")</f>
        <v/>
      </c>
      <c r="L13" s="107" t="str">
        <f>IFERROR(VLOOKUP($A13,'★共通（5-1-1）'!$A$9:$AH$126,12,FALSE)&amp;"","")</f>
        <v>10</v>
      </c>
      <c r="M13" s="107" t="str">
        <f>IFERROR(VLOOKUP($A13,'★共通（5-1-1）'!$A$9:$AH$126,13,FALSE)&amp;"","")</f>
        <v>10</v>
      </c>
      <c r="N13" s="107" t="str">
        <f>IFERROR(VLOOKUP($A13,'★共通（5-1-1）'!$A$9:$AH$126,14,FALSE)&amp;"","")</f>
        <v>10</v>
      </c>
      <c r="O13" s="107" t="str">
        <f>IFERROR(VLOOKUP($A13,'★共通（5-1-1）'!$A$9:$AH$126,15,FALSE)&amp;"","")</f>
        <v>10</v>
      </c>
      <c r="P13" s="107" t="str">
        <f>IFERROR(VLOOKUP($A13,'★共通（5-1-1）'!$A$9:$AH$126,16,FALSE)&amp;"","")</f>
        <v>10</v>
      </c>
      <c r="Q13" s="107" t="str">
        <f>IFERROR(VLOOKUP($A13,'★共通（5-1-1）'!$A$9:$AH$126,17,FALSE)&amp;"","")</f>
        <v>10</v>
      </c>
      <c r="R13" s="107" t="str">
        <f>IFERROR(VLOOKUP($A13,'★共通（5-1-1）'!$A$9:$AH$126,18,FALSE)&amp;"","")</f>
        <v>10</v>
      </c>
      <c r="S13" s="107" t="str">
        <f>IFERROR(VLOOKUP($A13,'★共通（5-1-1）'!$A$9:$AH$126,19,FALSE)&amp;"","")</f>
        <v>10</v>
      </c>
      <c r="T13" s="107" t="str">
        <f>IFERROR(VLOOKUP($A13,'★共通（5-1-1）'!$A$9:$AH$126,20,FALSE)&amp;"","")</f>
        <v>10</v>
      </c>
      <c r="U13" s="107" t="str">
        <f>IFERROR(VLOOKUP($A13,'★共通（5-1-1）'!$A$9:$AH$126,21,FALSE)&amp;"","")</f>
        <v>10</v>
      </c>
      <c r="V13" s="107" t="str">
        <f>IFERROR(VLOOKUP($A13,'★共通（5-1-1）'!$A$9:$AH$126,22,FALSE)&amp;"","")</f>
        <v>10</v>
      </c>
      <c r="W13" s="107" t="str">
        <f>IFERROR(VLOOKUP($A13,'★共通（5-1-1）'!$A$9:$AH$126,23,FALSE)&amp;"","")</f>
        <v>10</v>
      </c>
      <c r="X13" s="107" t="str">
        <f>IFERROR(VLOOKUP($A13,'★共通（5-1-1）'!$A$9:$AH$126,24,FALSE)&amp;"","")</f>
        <v>10</v>
      </c>
      <c r="Y13" s="107" t="str">
        <f>IFERROR(VLOOKUP($A13,'★共通（5-1-1）'!$A$9:$AH$126,25,FALSE)&amp;"","")</f>
        <v>10</v>
      </c>
      <c r="Z13" s="107" t="str">
        <f>IFERROR(VLOOKUP($A13,'★共通（5-1-1）'!$A$9:$AH$126,26,FALSE)&amp;"","")</f>
        <v>10</v>
      </c>
      <c r="AA13" s="107" t="str">
        <f>IFERROR(VLOOKUP($A13,'★共通（5-1-1）'!$A$9:$AH$126,27,FALSE)&amp;"","")</f>
        <v>10</v>
      </c>
      <c r="AB13" s="107" t="str">
        <f>IFERROR(VLOOKUP($A13,'★共通（5-1-1）'!$A$9:$AH$126,28,FALSE)&amp;"","")</f>
        <v>10</v>
      </c>
      <c r="AC13" s="107" t="str">
        <f>IFERROR(VLOOKUP($A13,'★共通（5-1-1）'!$A$9:$AH$126,29,FALSE)&amp;"","")</f>
        <v>10</v>
      </c>
      <c r="AD13" s="107" t="str">
        <f>IFERROR(VLOOKUP($A13,'★共通（5-1-1）'!$A$9:$AH$126,30,FALSE)&amp;"","")</f>
        <v>10</v>
      </c>
      <c r="AE13" s="107" t="str">
        <f>IFERROR(VLOOKUP($A13,'★共通（5-1-1）'!$A$9:$AH$126,31,FALSE)&amp;"","")</f>
        <v>10</v>
      </c>
      <c r="AF13" s="107" t="str">
        <f>IFERROR(VLOOKUP($A13,'★共通（5-1-1）'!$A$9:$AH$126,32,FALSE)&amp;"","")</f>
        <v>10</v>
      </c>
      <c r="AG13" s="107" t="str">
        <f>IFERROR(VLOOKUP($A13,'★共通（5-1-1）'!$A$9:$AH$126,33,FALSE)&amp;"","")</f>
        <v>10</v>
      </c>
      <c r="AH13" s="107" t="str">
        <f>IFERROR(VLOOKUP($A13,'★共通（5-1-1）'!$A$9:$AH$126,34,FALSE)&amp;"","")</f>
        <v>10</v>
      </c>
      <c r="AI13" s="61"/>
      <c r="AJ13" s="65"/>
      <c r="AK13" s="65"/>
      <c r="AL13" s="61"/>
      <c r="AM13" s="59"/>
    </row>
    <row r="14" spans="1:39" ht="59.25" customHeight="1">
      <c r="A14" s="105">
        <v>7</v>
      </c>
      <c r="B14" s="105" t="str">
        <f>IFERROR(VLOOKUP($A14,'★共通（5-1-1）'!$A$9:$AH$126,2,FALSE)&amp;"","")</f>
        <v>介護報酬の見直し</v>
      </c>
      <c r="C14" s="106" t="str">
        <f>IFERROR(VLOOKUP($A14,'★共通（5-1-1）'!$A$9:$AH$126,3,FALSE)&amp;"","")</f>
        <v>多機能系サービスにおける認知症行動・心理症状緊急対応加算の創設</v>
      </c>
      <c r="D14" s="105" t="str">
        <f>IFERROR(VLOOKUP($A14,'★共通（5-1-1）'!$A$9:$AH$126,4,FALSE)&amp;"","")</f>
        <v>認知症行動・心理症状緊急対応加算</v>
      </c>
      <c r="E14" s="105" t="str">
        <f>IFERROR(VLOOKUP($A14,'★共通（5-1-1）'!$A$9:$AH$126,5,FALSE)&amp;"","")</f>
        <v>新</v>
      </c>
      <c r="F14" s="106" t="str">
        <f>IFERROR(VLOOKUP($A14,'★共通（5-1-1）'!$A$9:$AH$126,6,FALSE)&amp;"","")</f>
        <v>・在宅の認知症高齢者の緊急時の宿泊ニーズに対応できる環境づくりを一層推進する観点から、多機能系サービスについて、施設系サービス等と同様に、認知症行動・心理症状緊急対応加算を新たに創設する。
・ 医師が，認知症の行動・心理症状が認められるため，在宅での生活が困難であり，緊急に短期利用居宅介護を利用することが適当であると判断した者に対しサービスを行った場合。利用を開始した日から起算して７日間を限度として算定。</v>
      </c>
      <c r="G14" s="107" t="str">
        <f>IFERROR(VLOOKUP($A14,'★共通（5-1-1）'!$A$9:$AH$126,7,FALSE)&amp;"","")</f>
        <v/>
      </c>
      <c r="H14" s="107" t="str">
        <f>IFERROR(VLOOKUP($A14,'★共通（5-1-1）'!$A$9:$AH$126,8,FALSE)&amp;"","")</f>
        <v/>
      </c>
      <c r="I14" s="107" t="str">
        <f>IFERROR(VLOOKUP($A14,'★共通（5-1-1）'!$A$9:$AH$126,9,FALSE)&amp;"","")</f>
        <v/>
      </c>
      <c r="J14" s="107" t="str">
        <f>IFERROR(VLOOKUP($A14,'★共通（5-1-1）'!$A$9:$AH$126,10,FALSE)&amp;"","")</f>
        <v/>
      </c>
      <c r="K14" s="107" t="str">
        <f>IFERROR(VLOOKUP($A14,'★共通（5-1-1）'!$A$9:$AH$126,11,FALSE)&amp;"","")</f>
        <v/>
      </c>
      <c r="L14" s="107" t="str">
        <f>IFERROR(VLOOKUP($A14,'★共通（5-1-1）'!$A$9:$AH$126,12,FALSE)&amp;"","")</f>
        <v/>
      </c>
      <c r="M14" s="107" t="str">
        <f>IFERROR(VLOOKUP($A14,'★共通（5-1-1）'!$A$9:$AH$126,13,FALSE)&amp;"","")</f>
        <v/>
      </c>
      <c r="N14" s="107" t="str">
        <f>IFERROR(VLOOKUP($A14,'★共通（5-1-1）'!$A$9:$AH$126,14,FALSE)&amp;"","")</f>
        <v/>
      </c>
      <c r="O14" s="107" t="str">
        <f>IFERROR(VLOOKUP($A14,'★共通（5-1-1）'!$A$9:$AH$126,15,FALSE)&amp;"","")</f>
        <v/>
      </c>
      <c r="P14" s="107" t="str">
        <f>IFERROR(VLOOKUP($A14,'★共通（5-1-1）'!$A$9:$AH$126,16,FALSE)&amp;"","")</f>
        <v/>
      </c>
      <c r="Q14" s="107" t="str">
        <f>IFERROR(VLOOKUP($A14,'★共通（5-1-1）'!$A$9:$AH$126,17,FALSE)&amp;"","")</f>
        <v/>
      </c>
      <c r="R14" s="107" t="str">
        <f>IFERROR(VLOOKUP($A14,'★共通（5-1-1）'!$A$9:$AH$126,18,FALSE)&amp;"","")</f>
        <v/>
      </c>
      <c r="S14" s="107" t="str">
        <f>IFERROR(VLOOKUP($A14,'★共通（5-1-1）'!$A$9:$AH$126,19,FALSE)&amp;"","")</f>
        <v/>
      </c>
      <c r="T14" s="107" t="str">
        <f>IFERROR(VLOOKUP($A14,'★共通（5-1-1）'!$A$9:$AH$126,20,FALSE)&amp;"","")</f>
        <v/>
      </c>
      <c r="U14" s="107" t="str">
        <f>IFERROR(VLOOKUP($A14,'★共通（5-1-1）'!$A$9:$AH$126,21,FALSE)&amp;"","")</f>
        <v/>
      </c>
      <c r="V14" s="107" t="str">
        <f>IFERROR(VLOOKUP($A14,'★共通（5-1-1）'!$A$9:$AH$126,22,FALSE)&amp;"","")</f>
        <v/>
      </c>
      <c r="W14" s="107" t="str">
        <f>IFERROR(VLOOKUP($A14,'★共通（5-1-1）'!$A$9:$AH$126,23,FALSE)&amp;"","")</f>
        <v/>
      </c>
      <c r="X14" s="107" t="str">
        <f>IFERROR(VLOOKUP($A14,'★共通（5-1-1）'!$A$9:$AH$126,24,FALSE)&amp;"","")</f>
        <v>11</v>
      </c>
      <c r="Y14" s="107" t="str">
        <f>IFERROR(VLOOKUP($A14,'★共通（5-1-1）'!$A$9:$AH$126,25,FALSE)&amp;"","")</f>
        <v/>
      </c>
      <c r="Z14" s="107" t="str">
        <f>IFERROR(VLOOKUP($A14,'★共通（5-1-1）'!$A$9:$AH$126,26,FALSE)&amp;"","")</f>
        <v/>
      </c>
      <c r="AA14" s="107" t="str">
        <f>IFERROR(VLOOKUP($A14,'★共通（5-1-1）'!$A$9:$AH$126,27,FALSE)&amp;"","")</f>
        <v/>
      </c>
      <c r="AB14" s="107" t="str">
        <f>IFERROR(VLOOKUP($A14,'★共通（5-1-1）'!$A$9:$AH$126,28,FALSE)&amp;"","")</f>
        <v>11</v>
      </c>
      <c r="AC14" s="107" t="str">
        <f>IFERROR(VLOOKUP($A14,'★共通（5-1-1）'!$A$9:$AH$126,29,FALSE)&amp;"","")</f>
        <v/>
      </c>
      <c r="AD14" s="107" t="str">
        <f>IFERROR(VLOOKUP($A14,'★共通（5-1-1）'!$A$9:$AH$126,30,FALSE)&amp;"","")</f>
        <v/>
      </c>
      <c r="AE14" s="107" t="str">
        <f>IFERROR(VLOOKUP($A14,'★共通（5-1-1）'!$A$9:$AH$126,31,FALSE)&amp;"","")</f>
        <v/>
      </c>
      <c r="AF14" s="107" t="str">
        <f>IFERROR(VLOOKUP($A14,'★共通（5-1-1）'!$A$9:$AH$126,32,FALSE)&amp;"","")</f>
        <v/>
      </c>
      <c r="AG14" s="107" t="str">
        <f>IFERROR(VLOOKUP($A14,'★共通（5-1-1）'!$A$9:$AH$126,33,FALSE)&amp;"","")</f>
        <v/>
      </c>
      <c r="AH14" s="107" t="str">
        <f>IFERROR(VLOOKUP($A14,'★共通（5-1-1）'!$A$9:$AH$126,34,FALSE)&amp;"","")</f>
        <v/>
      </c>
      <c r="AI14" s="61"/>
      <c r="AJ14" s="61"/>
      <c r="AK14" s="61"/>
      <c r="AL14" s="61"/>
      <c r="AM14" s="59"/>
    </row>
    <row r="15" spans="1:39" ht="116.25" customHeight="1">
      <c r="A15" s="105">
        <v>8</v>
      </c>
      <c r="B15" s="105" t="str">
        <f>IFERROR(VLOOKUP($A15,'★共通（5-1-1）'!$A$9:$AH$126,2,FALSE)&amp;"","")</f>
        <v>運営基準の見直し</v>
      </c>
      <c r="C15" s="106" t="str">
        <f>IFERROR(VLOOKUP($A15,'★共通（5-1-1）'!$A$9:$AH$126,3,FALSE)&amp;"","")</f>
        <v>認知症介護基礎研修の受講の義務づけ</v>
      </c>
      <c r="D15" s="105" t="str">
        <f>IFERROR(VLOOKUP($A15,'★共通（5-1-1）'!$A$9:$AH$126,4,FALSE)&amp;"","")</f>
        <v/>
      </c>
      <c r="E15" s="105" t="str">
        <f>IFERROR(VLOOKUP($A15,'★共通（5-1-1）'!$A$9:$AH$126,5,FALSE)&amp;"","")</f>
        <v/>
      </c>
      <c r="F15" s="106" t="str">
        <f>IFERROR(VLOOKUP($A15,'★共通（5-1-1）'!$A$9:$AH$126,6,FALSE)&amp;"","")</f>
        <v>・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者について、認知症基礎研修を受講させるために必要な措置を講じることを義務づける。その際、３年の経過措置期間を設けることとするとともに，新入職員の受講についても１年の猶予期間を設けることとする。なお、認知症基礎研修については、質を確保しつつ、e ラーニングの活用等により受講しやすい環境整備を行う。</v>
      </c>
      <c r="G15" s="107" t="str">
        <f>IFERROR(VLOOKUP($A15,'★共通（5-1-1）'!$A$9:$AH$126,7,FALSE)&amp;"","")</f>
        <v/>
      </c>
      <c r="H15" s="107" t="str">
        <f>IFERROR(VLOOKUP($A15,'★共通（5-1-1）'!$A$9:$AH$126,8,FALSE)&amp;"","")</f>
        <v>12</v>
      </c>
      <c r="I15" s="107" t="str">
        <f>IFERROR(VLOOKUP($A15,'★共通（5-1-1）'!$A$9:$AH$126,9,FALSE)&amp;"","")</f>
        <v/>
      </c>
      <c r="J15" s="107" t="str">
        <f>IFERROR(VLOOKUP($A15,'★共通（5-1-1）'!$A$9:$AH$126,10,FALSE)&amp;"","")</f>
        <v/>
      </c>
      <c r="K15" s="107" t="str">
        <f>IFERROR(VLOOKUP($A15,'★共通（5-1-1）'!$A$9:$AH$126,11,FALSE)&amp;"","")</f>
        <v/>
      </c>
      <c r="L15" s="107" t="str">
        <f>IFERROR(VLOOKUP($A15,'★共通（5-1-1）'!$A$9:$AH$126,12,FALSE)&amp;"","")</f>
        <v>12</v>
      </c>
      <c r="M15" s="107" t="str">
        <f>IFERROR(VLOOKUP($A15,'★共通（5-1-1）'!$A$9:$AH$126,13,FALSE)&amp;"","")</f>
        <v>12</v>
      </c>
      <c r="N15" s="107" t="str">
        <f>IFERROR(VLOOKUP($A15,'★共通（5-1-1）'!$A$9:$AH$126,14,FALSE)&amp;"","")</f>
        <v>12</v>
      </c>
      <c r="O15" s="107" t="str">
        <f>IFERROR(VLOOKUP($A15,'★共通（5-1-1）'!$A$9:$AH$126,15,FALSE)&amp;"","")</f>
        <v>12</v>
      </c>
      <c r="P15" s="107" t="str">
        <f>IFERROR(VLOOKUP($A15,'★共通（5-1-1）'!$A$9:$AH$126,16,FALSE)&amp;"","")</f>
        <v>12</v>
      </c>
      <c r="Q15" s="107" t="str">
        <f>IFERROR(VLOOKUP($A15,'★共通（5-1-1）'!$A$9:$AH$126,17,FALSE)&amp;"","")</f>
        <v/>
      </c>
      <c r="R15" s="107" t="str">
        <f>IFERROR(VLOOKUP($A15,'★共通（5-1-1）'!$A$9:$AH$126,18,FALSE)&amp;"","")</f>
        <v/>
      </c>
      <c r="S15" s="107" t="str">
        <f>IFERROR(VLOOKUP($A15,'★共通（5-1-1）'!$A$9:$AH$126,19,FALSE)&amp;"","")</f>
        <v>12</v>
      </c>
      <c r="T15" s="107" t="str">
        <f>IFERROR(VLOOKUP($A15,'★共通（5-1-1）'!$A$9:$AH$126,20,FALSE)&amp;"","")</f>
        <v>12</v>
      </c>
      <c r="U15" s="107" t="str">
        <f>IFERROR(VLOOKUP($A15,'★共通（5-1-1）'!$A$9:$AH$126,21,FALSE)&amp;"","")</f>
        <v>12</v>
      </c>
      <c r="V15" s="107" t="str">
        <f>IFERROR(VLOOKUP($A15,'★共通（5-1-1）'!$A$9:$AH$126,22,FALSE)&amp;"","")</f>
        <v>12</v>
      </c>
      <c r="W15" s="107" t="str">
        <f>IFERROR(VLOOKUP($A15,'★共通（5-1-1）'!$A$9:$AH$126,23,FALSE)&amp;"","")</f>
        <v>12</v>
      </c>
      <c r="X15" s="107" t="str">
        <f>IFERROR(VLOOKUP($A15,'★共通（5-1-1）'!$A$9:$AH$126,24,FALSE)&amp;"","")</f>
        <v>12</v>
      </c>
      <c r="Y15" s="107" t="str">
        <f>IFERROR(VLOOKUP($A15,'★共通（5-1-1）'!$A$9:$AH$126,25,FALSE)&amp;"","")</f>
        <v>12</v>
      </c>
      <c r="Z15" s="107" t="str">
        <f>IFERROR(VLOOKUP($A15,'★共通（5-1-1）'!$A$9:$AH$126,26,FALSE)&amp;"","")</f>
        <v>12</v>
      </c>
      <c r="AA15" s="107" t="str">
        <f>IFERROR(VLOOKUP($A15,'★共通（5-1-1）'!$A$9:$AH$126,27,FALSE)&amp;"","")</f>
        <v>12</v>
      </c>
      <c r="AB15" s="107" t="str">
        <f>IFERROR(VLOOKUP($A15,'★共通（5-1-1）'!$A$9:$AH$126,28,FALSE)&amp;"","")</f>
        <v>12</v>
      </c>
      <c r="AC15" s="107" t="str">
        <f>IFERROR(VLOOKUP($A15,'★共通（5-1-1）'!$A$9:$AH$126,29,FALSE)&amp;"","")</f>
        <v/>
      </c>
      <c r="AD15" s="107" t="str">
        <f>IFERROR(VLOOKUP($A15,'★共通（5-1-1）'!$A$9:$AH$126,30,FALSE)&amp;"","")</f>
        <v>12</v>
      </c>
      <c r="AE15" s="107" t="str">
        <f>IFERROR(VLOOKUP($A15,'★共通（5-1-1）'!$A$9:$AH$126,31,FALSE)&amp;"","")</f>
        <v>12</v>
      </c>
      <c r="AF15" s="107" t="str">
        <f>IFERROR(VLOOKUP($A15,'★共通（5-1-1）'!$A$9:$AH$126,32,FALSE)&amp;"","")</f>
        <v>12</v>
      </c>
      <c r="AG15" s="107" t="str">
        <f>IFERROR(VLOOKUP($A15,'★共通（5-1-1）'!$A$9:$AH$126,33,FALSE)&amp;"","")</f>
        <v>12</v>
      </c>
      <c r="AH15" s="107" t="str">
        <f>IFERROR(VLOOKUP($A15,'★共通（5-1-1）'!$A$9:$AH$126,34,FALSE)&amp;"","")</f>
        <v/>
      </c>
      <c r="AI15" s="61"/>
      <c r="AJ15" s="61"/>
      <c r="AK15" s="61"/>
      <c r="AL15" s="61"/>
      <c r="AM15" s="59"/>
    </row>
    <row r="16" spans="1:39" ht="124.5" customHeight="1">
      <c r="A16" s="105">
        <v>9</v>
      </c>
      <c r="B16" s="105" t="str">
        <f>IFERROR(VLOOKUP($A16,'★共通（5-1-1）'!$A$9:$AH$126,2,FALSE)&amp;"","")</f>
        <v>運営基準の見直し</v>
      </c>
      <c r="C16" s="106" t="str">
        <f>IFERROR(VLOOKUP($A16,'★共通（5-1-1）'!$A$9:$AH$126,3,FALSE)&amp;"","")</f>
        <v>看取り期における本人の意思を尊重したケアの充実</v>
      </c>
      <c r="D16" s="105" t="str">
        <f>IFERROR(VLOOKUP($A16,'★共通（5-1-1）'!$A$9:$AH$126,4,FALSE)&amp;"","")</f>
        <v/>
      </c>
      <c r="E16" s="105" t="str">
        <f>IFERROR(VLOOKUP($A16,'★共通（5-1-1）'!$A$9:$AH$126,5,FALSE)&amp;"","")</f>
        <v/>
      </c>
      <c r="F16" s="106" t="str">
        <f>IFERROR(VLOOKUP($A16,'★共通（5-1-1）'!$A$9:$AH$126,6,FALSE)&amp;"","")</f>
        <v>・看取り期における本人・家族との十分な話し合いや他の関係者との連携を一層充実させる観点から、訪問看護等のターミナルケア加算における対応と同様に、基本報酬（介護医療院、介護療養型医療施設、短期入所療養介護（介護老人保健施設によるものを除く））や看取りに係る加算の算定要件において、「人生の最終段階における医療・ケアの決定プロセスに関するガイドライン」等の内容に沿った取組を行うことを求める。
・ 施設系サービスについて、サービスの提供にあたり、本人の意思を尊重した医療・ケアの方針決定に対する支援に努めることを求める。</v>
      </c>
      <c r="G16" s="107" t="str">
        <f>IFERROR(VLOOKUP($A16,'★共通（5-1-1）'!$A$9:$AH$126,7,FALSE)&amp;"","")</f>
        <v/>
      </c>
      <c r="H16" s="107" t="str">
        <f>IFERROR(VLOOKUP($A16,'★共通（5-1-1）'!$A$9:$AH$126,8,FALSE)&amp;"","")</f>
        <v/>
      </c>
      <c r="I16" s="107" t="str">
        <f>IFERROR(VLOOKUP($A16,'★共通（5-1-1）'!$A$9:$AH$126,9,FALSE)&amp;"","")</f>
        <v/>
      </c>
      <c r="J16" s="107" t="str">
        <f>IFERROR(VLOOKUP($A16,'★共通（5-1-1）'!$A$9:$AH$126,10,FALSE)&amp;"","")</f>
        <v/>
      </c>
      <c r="K16" s="107" t="str">
        <f>IFERROR(VLOOKUP($A16,'★共通（5-1-1）'!$A$9:$AH$126,11,FALSE)&amp;"","")</f>
        <v/>
      </c>
      <c r="L16" s="107" t="str">
        <f>IFERROR(VLOOKUP($A16,'★共通（5-1-1）'!$A$9:$AH$126,12,FALSE)&amp;"","")</f>
        <v/>
      </c>
      <c r="M16" s="107" t="str">
        <f>IFERROR(VLOOKUP($A16,'★共通（5-1-1）'!$A$9:$AH$126,13,FALSE)&amp;"","")</f>
        <v/>
      </c>
      <c r="N16" s="107" t="str">
        <f>IFERROR(VLOOKUP($A16,'★共通（5-1-1）'!$A$9:$AH$126,14,FALSE)&amp;"","")</f>
        <v/>
      </c>
      <c r="O16" s="107" t="str">
        <f>IFERROR(VLOOKUP($A16,'★共通（5-1-1）'!$A$9:$AH$126,15,FALSE)&amp;"","")</f>
        <v>14※老健・予防除く</v>
      </c>
      <c r="P16" s="107" t="str">
        <f>IFERROR(VLOOKUP($A16,'★共通（5-1-1）'!$A$9:$AH$126,16,FALSE)&amp;"","")</f>
        <v>14※予防除く</v>
      </c>
      <c r="Q16" s="107" t="str">
        <f>IFERROR(VLOOKUP($A16,'★共通（5-1-1）'!$A$9:$AH$126,17,FALSE)&amp;"","")</f>
        <v/>
      </c>
      <c r="R16" s="107" t="str">
        <f>IFERROR(VLOOKUP($A16,'★共通（5-1-1）'!$A$9:$AH$126,18,FALSE)&amp;"","")</f>
        <v/>
      </c>
      <c r="S16" s="107" t="str">
        <f>IFERROR(VLOOKUP($A16,'★共通（5-1-1）'!$A$9:$AH$126,19,FALSE)&amp;"","")</f>
        <v/>
      </c>
      <c r="T16" s="107" t="str">
        <f>IFERROR(VLOOKUP($A16,'★共通（5-1-1）'!$A$9:$AH$126,20,FALSE)&amp;"","")</f>
        <v/>
      </c>
      <c r="U16" s="107" t="str">
        <f>IFERROR(VLOOKUP($A16,'★共通（5-1-1）'!$A$9:$AH$126,21,FALSE)&amp;"","")</f>
        <v/>
      </c>
      <c r="V16" s="107" t="str">
        <f>IFERROR(VLOOKUP($A16,'★共通（5-1-1）'!$A$9:$AH$126,22,FALSE)&amp;"","")</f>
        <v/>
      </c>
      <c r="W16" s="107" t="str">
        <f>IFERROR(VLOOKUP($A16,'★共通（5-1-1）'!$A$9:$AH$126,23,FALSE)&amp;"","")</f>
        <v/>
      </c>
      <c r="X16" s="107" t="str">
        <f>IFERROR(VLOOKUP($A16,'★共通（5-1-1）'!$A$9:$AH$126,24,FALSE)&amp;"","")</f>
        <v>14※予防除く</v>
      </c>
      <c r="Y16" s="107" t="str">
        <f>IFERROR(VLOOKUP($A16,'★共通（5-1-1）'!$A$9:$AH$126,25,FALSE)&amp;"","")</f>
        <v>14※予防除く</v>
      </c>
      <c r="Z16" s="107" t="str">
        <f>IFERROR(VLOOKUP($A16,'★共通（5-1-1）'!$A$9:$AH$126,26,FALSE)&amp;"","")</f>
        <v>14※予防除く</v>
      </c>
      <c r="AA16" s="107" t="str">
        <f>IFERROR(VLOOKUP($A16,'★共通（5-1-1）'!$A$9:$AH$126,27,FALSE)&amp;"","")</f>
        <v>14</v>
      </c>
      <c r="AB16" s="107" t="str">
        <f>IFERROR(VLOOKUP($A16,'★共通（5-1-1）'!$A$9:$AH$126,28,FALSE)&amp;"","")</f>
        <v/>
      </c>
      <c r="AC16" s="107" t="str">
        <f>IFERROR(VLOOKUP($A16,'★共通（5-1-1）'!$A$9:$AH$126,29,FALSE)&amp;"","")</f>
        <v>14</v>
      </c>
      <c r="AD16" s="107" t="str">
        <f>IFERROR(VLOOKUP($A16,'★共通（5-1-1）'!$A$9:$AH$126,30,FALSE)&amp;"","")</f>
        <v>14</v>
      </c>
      <c r="AE16" s="107" t="str">
        <f>IFERROR(VLOOKUP($A16,'★共通（5-1-1）'!$A$9:$AH$126,31,FALSE)&amp;"","")</f>
        <v>14</v>
      </c>
      <c r="AF16" s="107" t="str">
        <f>IFERROR(VLOOKUP($A16,'★共通（5-1-1）'!$A$9:$AH$126,32,FALSE)&amp;"","")</f>
        <v>14</v>
      </c>
      <c r="AG16" s="107" t="str">
        <f>IFERROR(VLOOKUP($A16,'★共通（5-1-1）'!$A$9:$AH$126,33,FALSE)&amp;"","")</f>
        <v>14</v>
      </c>
      <c r="AH16" s="107" t="str">
        <f>IFERROR(VLOOKUP($A16,'★共通（5-1-1）'!$A$9:$AH$126,34,FALSE)&amp;"","")</f>
        <v/>
      </c>
      <c r="AI16" s="61"/>
      <c r="AJ16" s="61"/>
      <c r="AK16" s="61"/>
      <c r="AL16" s="61"/>
      <c r="AM16" s="59"/>
    </row>
    <row r="17" spans="1:39" ht="170.25" customHeight="1">
      <c r="A17" s="105">
        <v>10</v>
      </c>
      <c r="B17" s="105" t="str">
        <f>IFERROR(VLOOKUP($A17,'★共通（5-1-1）'!$A$9:$AH$126,2,FALSE)&amp;"","")</f>
        <v>介護報酬の見直し</v>
      </c>
      <c r="C17" s="106" t="str">
        <f>IFERROR(VLOOKUP($A17,'★共通（5-1-1）'!$A$9:$AH$126,3,FALSE)&amp;"","")</f>
        <v xml:space="preserve">特別養護老人ホームにおける看取りへの対応の充実
</v>
      </c>
      <c r="D17" s="105" t="str">
        <f>IFERROR(VLOOKUP($A17,'★共通（5-1-1）'!$A$9:$AH$126,4,FALSE)&amp;"","")</f>
        <v>看取り介護加算Ⅰ
看取り介護加算Ⅱ</v>
      </c>
      <c r="E17" s="105" t="str">
        <f>IFERROR(VLOOKUP($A17,'★共通（5-1-1）'!$A$9:$AH$126,5,FALSE)&amp;"","")</f>
        <v/>
      </c>
      <c r="F17" s="106" t="str">
        <f>IFERROR(VLOOKUP($A17,'★共通（5-1-1）'!$A$9:$AH$126,6,FALSE)&amp;"","")</f>
        <v>・特別養護老人ホームにおける中重度者や看取りへの対応の充実を図る観点から、以下の見直しを行う。
　ア 看取り介護加算について、以下の見直しを行う。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ⅱ 要件における看取りに関する協議等の参加者として、生活相談員を明記する。
　　ⅲ 算定日数期間を超えて看取りに係るケアを行っている実態があることを踏まえ、現行の死亡日以前 30 日前からの算定に加えて、それ以前の一定期間の対応についても新たに評価する区分を設ける。
　イ 施設サービス計画の作成にあたり、本人の意思を尊重した医療・ケアの方針決定に対する支援に努めること。</v>
      </c>
      <c r="G17" s="107" t="str">
        <f>IFERROR(VLOOKUP($A17,'★共通（5-1-1）'!$A$9:$AH$126,7,FALSE)&amp;"","")</f>
        <v/>
      </c>
      <c r="H17" s="107" t="str">
        <f>IFERROR(VLOOKUP($A17,'★共通（5-1-1）'!$A$9:$AH$126,8,FALSE)&amp;"","")</f>
        <v/>
      </c>
      <c r="I17" s="107" t="str">
        <f>IFERROR(VLOOKUP($A17,'★共通（5-1-1）'!$A$9:$AH$126,9,FALSE)&amp;"","")</f>
        <v/>
      </c>
      <c r="J17" s="107" t="str">
        <f>IFERROR(VLOOKUP($A17,'★共通（5-1-1）'!$A$9:$AH$126,10,FALSE)&amp;"","")</f>
        <v/>
      </c>
      <c r="K17" s="107" t="str">
        <f>IFERROR(VLOOKUP($A17,'★共通（5-1-1）'!$A$9:$AH$126,11,FALSE)&amp;"","")</f>
        <v/>
      </c>
      <c r="L17" s="107" t="str">
        <f>IFERROR(VLOOKUP($A17,'★共通（5-1-1）'!$A$9:$AH$126,12,FALSE)&amp;"","")</f>
        <v/>
      </c>
      <c r="M17" s="107" t="str">
        <f>IFERROR(VLOOKUP($A17,'★共通（5-1-1）'!$A$9:$AH$126,13,FALSE)&amp;"","")</f>
        <v/>
      </c>
      <c r="N17" s="107" t="str">
        <f>IFERROR(VLOOKUP($A17,'★共通（5-1-1）'!$A$9:$AH$126,14,FALSE)&amp;"","")</f>
        <v/>
      </c>
      <c r="O17" s="107" t="str">
        <f>IFERROR(VLOOKUP($A17,'★共通（5-1-1）'!$A$9:$AH$126,15,FALSE)&amp;"","")</f>
        <v/>
      </c>
      <c r="P17" s="107" t="str">
        <f>IFERROR(VLOOKUP($A17,'★共通（5-1-1）'!$A$9:$AH$126,16,FALSE)&amp;"","")</f>
        <v/>
      </c>
      <c r="Q17" s="107" t="str">
        <f>IFERROR(VLOOKUP($A17,'★共通（5-1-1）'!$A$9:$AH$126,17,FALSE)&amp;"","")</f>
        <v/>
      </c>
      <c r="R17" s="107" t="str">
        <f>IFERROR(VLOOKUP($A17,'★共通（5-1-1）'!$A$9:$AH$126,18,FALSE)&amp;"","")</f>
        <v/>
      </c>
      <c r="S17" s="107" t="str">
        <f>IFERROR(VLOOKUP($A17,'★共通（5-1-1）'!$A$9:$AH$126,19,FALSE)&amp;"","")</f>
        <v/>
      </c>
      <c r="T17" s="107" t="str">
        <f>IFERROR(VLOOKUP($A17,'★共通（5-1-1）'!$A$9:$AH$126,20,FALSE)&amp;"","")</f>
        <v/>
      </c>
      <c r="U17" s="107" t="str">
        <f>IFERROR(VLOOKUP($A17,'★共通（5-1-1）'!$A$9:$AH$126,21,FALSE)&amp;"","")</f>
        <v/>
      </c>
      <c r="V17" s="107" t="str">
        <f>IFERROR(VLOOKUP($A17,'★共通（5-1-1）'!$A$9:$AH$126,22,FALSE)&amp;"","")</f>
        <v/>
      </c>
      <c r="W17" s="107" t="str">
        <f>IFERROR(VLOOKUP($A17,'★共通（5-1-1）'!$A$9:$AH$126,23,FALSE)&amp;"","")</f>
        <v/>
      </c>
      <c r="X17" s="107" t="str">
        <f>IFERROR(VLOOKUP($A17,'★共通（5-1-1）'!$A$9:$AH$126,24,FALSE)&amp;"","")</f>
        <v/>
      </c>
      <c r="Y17" s="107" t="str">
        <f>IFERROR(VLOOKUP($A17,'★共通（5-1-1）'!$A$9:$AH$126,25,FALSE)&amp;"","")</f>
        <v/>
      </c>
      <c r="Z17" s="107" t="str">
        <f>IFERROR(VLOOKUP($A17,'★共通（5-1-1）'!$A$9:$AH$126,26,FALSE)&amp;"","")</f>
        <v/>
      </c>
      <c r="AA17" s="107" t="str">
        <f>IFERROR(VLOOKUP($A17,'★共通（5-1-1）'!$A$9:$AH$126,27,FALSE)&amp;"","")</f>
        <v>15</v>
      </c>
      <c r="AB17" s="107" t="str">
        <f>IFERROR(VLOOKUP($A17,'★共通（5-1-1）'!$A$9:$AH$126,28,FALSE)&amp;"","")</f>
        <v/>
      </c>
      <c r="AC17" s="107" t="str">
        <f>IFERROR(VLOOKUP($A17,'★共通（5-1-1）'!$A$9:$AH$126,29,FALSE)&amp;"","")</f>
        <v/>
      </c>
      <c r="AD17" s="107" t="str">
        <f>IFERROR(VLOOKUP($A17,'★共通（5-1-1）'!$A$9:$AH$126,30,FALSE)&amp;"","")</f>
        <v>15</v>
      </c>
      <c r="AE17" s="107" t="str">
        <f>IFERROR(VLOOKUP($A17,'★共通（5-1-1）'!$A$9:$AH$126,31,FALSE)&amp;"","")</f>
        <v/>
      </c>
      <c r="AF17" s="107" t="str">
        <f>IFERROR(VLOOKUP($A17,'★共通（5-1-1）'!$A$9:$AH$126,32,FALSE)&amp;"","")</f>
        <v/>
      </c>
      <c r="AG17" s="107" t="str">
        <f>IFERROR(VLOOKUP($A17,'★共通（5-1-1）'!$A$9:$AH$126,33,FALSE)&amp;"","")</f>
        <v/>
      </c>
      <c r="AH17" s="107" t="str">
        <f>IFERROR(VLOOKUP($A17,'★共通（5-1-1）'!$A$9:$AH$126,34,FALSE)&amp;"","")</f>
        <v/>
      </c>
      <c r="AI17" s="61"/>
      <c r="AJ17" s="61"/>
      <c r="AK17" s="61"/>
      <c r="AL17" s="61"/>
      <c r="AM17" s="59"/>
    </row>
    <row r="18" spans="1:39" ht="177" customHeight="1">
      <c r="A18" s="105">
        <v>11</v>
      </c>
      <c r="B18" s="105" t="str">
        <f>IFERROR(VLOOKUP($A18,'★共通（5-1-1）'!$A$9:$AH$126,2,FALSE)&amp;"","")</f>
        <v>介護報酬の見直し</v>
      </c>
      <c r="C18" s="106" t="str">
        <f>IFERROR(VLOOKUP($A18,'★共通（5-1-1）'!$A$9:$AH$126,3,FALSE)&amp;"","")</f>
        <v>介護老人保健施設における看取りへの対応の充実</v>
      </c>
      <c r="D18" s="105" t="str">
        <f>IFERROR(VLOOKUP($A18,'★共通（5-1-1）'!$A$9:$AH$126,4,FALSE)&amp;"","")</f>
        <v>ターミナルケア加算</v>
      </c>
      <c r="E18" s="105" t="str">
        <f>IFERROR(VLOOKUP($A18,'★共通（5-1-1）'!$A$9:$AH$126,5,FALSE)&amp;"","")</f>
        <v/>
      </c>
      <c r="F18" s="106" t="str">
        <f>IFERROR(VLOOKUP($A18,'★共通（5-1-1）'!$A$9:$AH$126,6,FALSE)&amp;"","")</f>
        <v>・介護老人保健施設における中重度者や看取りへの対応の充実を図る観点から、以下の見直しを行う。
　ア ターミナルケア加算について、以下の見直しを行う。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ⅱ 要件における看取りに関する協議等の参加者として、支援相談員を明記する。
　　ⅲ 算定日数期間を超えて看取りに係るケアを行っている実態があることを踏まえ、現行の死亡日以前 30 日前からの算定に加えて、それ以前の一定期間の対応について、新たに評価する区分を設ける。
　イ 施設サービス計画の作成にあたり、本人の意思を尊重した医療・ケアの方針決定に対する支援に努めること。</v>
      </c>
      <c r="G18" s="107" t="str">
        <f>IFERROR(VLOOKUP($A18,'★共通（5-1-1）'!$A$9:$AH$126,7,FALSE)&amp;"","")</f>
        <v/>
      </c>
      <c r="H18" s="107" t="str">
        <f>IFERROR(VLOOKUP($A18,'★共通（5-1-1）'!$A$9:$AH$126,8,FALSE)&amp;"","")</f>
        <v/>
      </c>
      <c r="I18" s="107" t="str">
        <f>IFERROR(VLOOKUP($A18,'★共通（5-1-1）'!$A$9:$AH$126,9,FALSE)&amp;"","")</f>
        <v/>
      </c>
      <c r="J18" s="107" t="str">
        <f>IFERROR(VLOOKUP($A18,'★共通（5-1-1）'!$A$9:$AH$126,10,FALSE)&amp;"","")</f>
        <v/>
      </c>
      <c r="K18" s="107" t="str">
        <f>IFERROR(VLOOKUP($A18,'★共通（5-1-1）'!$A$9:$AH$126,11,FALSE)&amp;"","")</f>
        <v/>
      </c>
      <c r="L18" s="107" t="str">
        <f>IFERROR(VLOOKUP($A18,'★共通（5-1-1）'!$A$9:$AH$126,12,FALSE)&amp;"","")</f>
        <v/>
      </c>
      <c r="M18" s="107" t="str">
        <f>IFERROR(VLOOKUP($A18,'★共通（5-1-1）'!$A$9:$AH$126,13,FALSE)&amp;"","")</f>
        <v/>
      </c>
      <c r="N18" s="107" t="str">
        <f>IFERROR(VLOOKUP($A18,'★共通（5-1-1）'!$A$9:$AH$126,14,FALSE)&amp;"","")</f>
        <v/>
      </c>
      <c r="O18" s="107" t="str">
        <f>IFERROR(VLOOKUP($A18,'★共通（5-1-1）'!$A$9:$AH$126,15,FALSE)&amp;"","")</f>
        <v/>
      </c>
      <c r="P18" s="107" t="str">
        <f>IFERROR(VLOOKUP($A18,'★共通（5-1-1）'!$A$9:$AH$126,16,FALSE)&amp;"","")</f>
        <v/>
      </c>
      <c r="Q18" s="107" t="str">
        <f>IFERROR(VLOOKUP($A18,'★共通（5-1-1）'!$A$9:$AH$126,17,FALSE)&amp;"","")</f>
        <v/>
      </c>
      <c r="R18" s="107" t="str">
        <f>IFERROR(VLOOKUP($A18,'★共通（5-1-1）'!$A$9:$AH$126,18,FALSE)&amp;"","")</f>
        <v/>
      </c>
      <c r="S18" s="107" t="str">
        <f>IFERROR(VLOOKUP($A18,'★共通（5-1-1）'!$A$9:$AH$126,19,FALSE)&amp;"","")</f>
        <v/>
      </c>
      <c r="T18" s="107" t="str">
        <f>IFERROR(VLOOKUP($A18,'★共通（5-1-1）'!$A$9:$AH$126,20,FALSE)&amp;"","")</f>
        <v/>
      </c>
      <c r="U18" s="107" t="str">
        <f>IFERROR(VLOOKUP($A18,'★共通（5-1-1）'!$A$9:$AH$126,21,FALSE)&amp;"","")</f>
        <v/>
      </c>
      <c r="V18" s="107" t="str">
        <f>IFERROR(VLOOKUP($A18,'★共通（5-1-1）'!$A$9:$AH$126,22,FALSE)&amp;"","")</f>
        <v/>
      </c>
      <c r="W18" s="107" t="str">
        <f>IFERROR(VLOOKUP($A18,'★共通（5-1-1）'!$A$9:$AH$126,23,FALSE)&amp;"","")</f>
        <v/>
      </c>
      <c r="X18" s="107" t="str">
        <f>IFERROR(VLOOKUP($A18,'★共通（5-1-1）'!$A$9:$AH$126,24,FALSE)&amp;"","")</f>
        <v/>
      </c>
      <c r="Y18" s="107" t="str">
        <f>IFERROR(VLOOKUP($A18,'★共通（5-1-1）'!$A$9:$AH$126,25,FALSE)&amp;"","")</f>
        <v/>
      </c>
      <c r="Z18" s="107" t="str">
        <f>IFERROR(VLOOKUP($A18,'★共通（5-1-1）'!$A$9:$AH$126,26,FALSE)&amp;"","")</f>
        <v/>
      </c>
      <c r="AA18" s="107" t="str">
        <f>IFERROR(VLOOKUP($A18,'★共通（5-1-1）'!$A$9:$AH$126,27,FALSE)&amp;"","")</f>
        <v/>
      </c>
      <c r="AB18" s="107" t="str">
        <f>IFERROR(VLOOKUP($A18,'★共通（5-1-1）'!$A$9:$AH$126,28,FALSE)&amp;"","")</f>
        <v/>
      </c>
      <c r="AC18" s="107" t="str">
        <f>IFERROR(VLOOKUP($A18,'★共通（5-1-1）'!$A$9:$AH$126,29,FALSE)&amp;"","")</f>
        <v/>
      </c>
      <c r="AD18" s="107" t="str">
        <f>IFERROR(VLOOKUP($A18,'★共通（5-1-1）'!$A$9:$AH$126,30,FALSE)&amp;"","")</f>
        <v/>
      </c>
      <c r="AE18" s="107" t="str">
        <f>IFERROR(VLOOKUP($A18,'★共通（5-1-1）'!$A$9:$AH$126,31,FALSE)&amp;"","")</f>
        <v>16</v>
      </c>
      <c r="AF18" s="107" t="str">
        <f>IFERROR(VLOOKUP($A18,'★共通（5-1-1）'!$A$9:$AH$126,32,FALSE)&amp;"","")</f>
        <v/>
      </c>
      <c r="AG18" s="107" t="str">
        <f>IFERROR(VLOOKUP($A18,'★共通（5-1-1）'!$A$9:$AH$126,33,FALSE)&amp;"","")</f>
        <v/>
      </c>
      <c r="AH18" s="107" t="str">
        <f>IFERROR(VLOOKUP($A18,'★共通（5-1-1）'!$A$9:$AH$126,34,FALSE)&amp;"","")</f>
        <v/>
      </c>
      <c r="AI18" s="61"/>
      <c r="AJ18" s="61"/>
      <c r="AK18" s="61"/>
      <c r="AL18" s="61"/>
      <c r="AM18" s="59"/>
    </row>
    <row r="19" spans="1:39" ht="126" customHeight="1">
      <c r="A19" s="105">
        <v>12</v>
      </c>
      <c r="B19" s="105" t="str">
        <f>IFERROR(VLOOKUP($A19,'★共通（5-1-1）'!$A$9:$AH$126,2,FALSE)&amp;"","")</f>
        <v>介護報酬の見直し</v>
      </c>
      <c r="C19" s="106" t="str">
        <f>IFERROR(VLOOKUP($A19,'★共通（5-1-1）'!$A$9:$AH$126,3,FALSE)&amp;"","")</f>
        <v>介護医療院等における看取りへの対応の充実</v>
      </c>
      <c r="D19" s="105" t="str">
        <f>IFERROR(VLOOKUP($A19,'★共通（5-1-1）'!$A$9:$AH$126,4,FALSE)&amp;"","")</f>
        <v/>
      </c>
      <c r="E19" s="105" t="str">
        <f>IFERROR(VLOOKUP($A19,'★共通（5-1-1）'!$A$9:$AH$126,5,FALSE)&amp;"","")</f>
        <v/>
      </c>
      <c r="F19" s="106" t="str">
        <f>IFERROR(VLOOKUP($A19,'★共通（5-1-1）'!$A$9:$AH$126,6,FALSE)&amp;"","")</f>
        <v>・介護医療院及び介護療養型医療施設における看取り期における本人・家族との十分な話し合いや他の関係者との連携を一層充実させる観点から、以下の見直しを行う。
　ア 基本報酬の算定要件において、「人生の最終段階における医療・ケアの決定プロセスに関するガイドライン」等の内容に沿った取組を行うこと。
　イ 施設サービス計画の作成にあたり、本人の意思を尊重した医療・ケアの方針決定に対する支援に努めること。</v>
      </c>
      <c r="G19" s="107" t="str">
        <f>IFERROR(VLOOKUP($A19,'★共通（5-1-1）'!$A$9:$AH$126,7,FALSE)&amp;"","")</f>
        <v/>
      </c>
      <c r="H19" s="107" t="str">
        <f>IFERROR(VLOOKUP($A19,'★共通（5-1-1）'!$A$9:$AH$126,8,FALSE)&amp;"","")</f>
        <v/>
      </c>
      <c r="I19" s="107" t="str">
        <f>IFERROR(VLOOKUP($A19,'★共通（5-1-1）'!$A$9:$AH$126,9,FALSE)&amp;"","")</f>
        <v/>
      </c>
      <c r="J19" s="107" t="str">
        <f>IFERROR(VLOOKUP($A19,'★共通（5-1-1）'!$A$9:$AH$126,10,FALSE)&amp;"","")</f>
        <v/>
      </c>
      <c r="K19" s="107" t="str">
        <f>IFERROR(VLOOKUP($A19,'★共通（5-1-1）'!$A$9:$AH$126,11,FALSE)&amp;"","")</f>
        <v/>
      </c>
      <c r="L19" s="107" t="str">
        <f>IFERROR(VLOOKUP($A19,'★共通（5-1-1）'!$A$9:$AH$126,12,FALSE)&amp;"","")</f>
        <v/>
      </c>
      <c r="M19" s="107" t="str">
        <f>IFERROR(VLOOKUP($A19,'★共通（5-1-1）'!$A$9:$AH$126,13,FALSE)&amp;"","")</f>
        <v/>
      </c>
      <c r="N19" s="107" t="str">
        <f>IFERROR(VLOOKUP($A19,'★共通（5-1-1）'!$A$9:$AH$126,14,FALSE)&amp;"","")</f>
        <v/>
      </c>
      <c r="O19" s="107" t="str">
        <f>IFERROR(VLOOKUP($A19,'★共通（5-1-1）'!$A$9:$AH$126,15,FALSE)&amp;"","")</f>
        <v>17※老健除く</v>
      </c>
      <c r="P19" s="107" t="str">
        <f>IFERROR(VLOOKUP($A19,'★共通（5-1-1）'!$A$9:$AH$126,16,FALSE)&amp;"","")</f>
        <v/>
      </c>
      <c r="Q19" s="107" t="str">
        <f>IFERROR(VLOOKUP($A19,'★共通（5-1-1）'!$A$9:$AH$126,17,FALSE)&amp;"","")</f>
        <v/>
      </c>
      <c r="R19" s="107" t="str">
        <f>IFERROR(VLOOKUP($A19,'★共通（5-1-1）'!$A$9:$AH$126,18,FALSE)&amp;"","")</f>
        <v/>
      </c>
      <c r="S19" s="107" t="str">
        <f>IFERROR(VLOOKUP($A19,'★共通（5-1-1）'!$A$9:$AH$126,19,FALSE)&amp;"","")</f>
        <v/>
      </c>
      <c r="T19" s="107" t="str">
        <f>IFERROR(VLOOKUP($A19,'★共通（5-1-1）'!$A$9:$AH$126,20,FALSE)&amp;"","")</f>
        <v/>
      </c>
      <c r="U19" s="107" t="str">
        <f>IFERROR(VLOOKUP($A19,'★共通（5-1-1）'!$A$9:$AH$126,21,FALSE)&amp;"","")</f>
        <v/>
      </c>
      <c r="V19" s="107" t="str">
        <f>IFERROR(VLOOKUP($A19,'★共通（5-1-1）'!$A$9:$AH$126,22,FALSE)&amp;"","")</f>
        <v/>
      </c>
      <c r="W19" s="107" t="str">
        <f>IFERROR(VLOOKUP($A19,'★共通（5-1-1）'!$A$9:$AH$126,23,FALSE)&amp;"","")</f>
        <v/>
      </c>
      <c r="X19" s="107" t="str">
        <f>IFERROR(VLOOKUP($A19,'★共通（5-1-1）'!$A$9:$AH$126,24,FALSE)&amp;"","")</f>
        <v/>
      </c>
      <c r="Y19" s="107" t="str">
        <f>IFERROR(VLOOKUP($A19,'★共通（5-1-1）'!$A$9:$AH$126,25,FALSE)&amp;"","")</f>
        <v/>
      </c>
      <c r="Z19" s="107" t="str">
        <f>IFERROR(VLOOKUP($A19,'★共通（5-1-1）'!$A$9:$AH$126,26,FALSE)&amp;"","")</f>
        <v/>
      </c>
      <c r="AA19" s="107" t="str">
        <f>IFERROR(VLOOKUP($A19,'★共通（5-1-1）'!$A$9:$AH$126,27,FALSE)&amp;"","")</f>
        <v/>
      </c>
      <c r="AB19" s="107" t="str">
        <f>IFERROR(VLOOKUP($A19,'★共通（5-1-1）'!$A$9:$AH$126,28,FALSE)&amp;"","")</f>
        <v/>
      </c>
      <c r="AC19" s="107" t="str">
        <f>IFERROR(VLOOKUP($A19,'★共通（5-1-1）'!$A$9:$AH$126,29,FALSE)&amp;"","")</f>
        <v/>
      </c>
      <c r="AD19" s="107" t="str">
        <f>IFERROR(VLOOKUP($A19,'★共通（5-1-1）'!$A$9:$AH$126,30,FALSE)&amp;"","")</f>
        <v/>
      </c>
      <c r="AE19" s="107" t="str">
        <f>IFERROR(VLOOKUP($A19,'★共通（5-1-1）'!$A$9:$AH$126,31,FALSE)&amp;"","")</f>
        <v/>
      </c>
      <c r="AF19" s="107" t="str">
        <f>IFERROR(VLOOKUP($A19,'★共通（5-1-1）'!$A$9:$AH$126,32,FALSE)&amp;"","")</f>
        <v>17</v>
      </c>
      <c r="AG19" s="107" t="str">
        <f>IFERROR(VLOOKUP($A19,'★共通（5-1-1）'!$A$9:$AH$126,33,FALSE)&amp;"","")</f>
        <v>17</v>
      </c>
      <c r="AH19" s="107" t="str">
        <f>IFERROR(VLOOKUP($A19,'★共通（5-1-1）'!$A$9:$AH$126,34,FALSE)&amp;"","")</f>
        <v/>
      </c>
      <c r="AI19" s="61"/>
      <c r="AJ19" s="61"/>
      <c r="AK19" s="61"/>
      <c r="AL19" s="61"/>
      <c r="AM19" s="59"/>
    </row>
    <row r="20" spans="1:39" ht="156" customHeight="1">
      <c r="A20" s="105">
        <v>13</v>
      </c>
      <c r="B20" s="105" t="str">
        <f>IFERROR(VLOOKUP($A20,'★共通（5-1-1）'!$A$9:$AH$126,2,FALSE)&amp;"","")</f>
        <v>介護報酬の見直し</v>
      </c>
      <c r="C20" s="106" t="str">
        <f>IFERROR(VLOOKUP($A20,'★共通（5-1-1）'!$A$9:$AH$126,3,FALSE)&amp;"","")</f>
        <v>介護付きホームにおける看取りへの対応の充実</v>
      </c>
      <c r="D20" s="105" t="str">
        <f>IFERROR(VLOOKUP($A20,'★共通（5-1-1）'!$A$9:$AH$126,4,FALSE)&amp;"","")</f>
        <v>看取り介護加算Ⅰ
看取り介護加算Ⅱ（新）</v>
      </c>
      <c r="E20" s="105" t="str">
        <f>IFERROR(VLOOKUP($A20,'★共通（5-1-1）'!$A$9:$AH$126,5,FALSE)&amp;"","")</f>
        <v/>
      </c>
      <c r="F20" s="106" t="str">
        <f>IFERROR(VLOOKUP($A20,'★共通（5-1-1）'!$A$9:$AH$126,6,FALSE)&amp;"","")</f>
        <v>・介護付きホームにおける中重度者や看取りへの対応の充実を図る観点から、看取り介護加算について、以下の見直しを行う。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イ 要件における看取りに関する協議等の参加者として、生活相談員を明記する。
　ウ 算定日数期間を超えて看取りに係るケアを行っている実態があることを踏まえ、現行の死亡日以前 30 日前からの算定に加えて、それ以前の一定期間の対応について、新たに評価する区分を設ける。
　エ 看取り期において夜勤又は宿直により看護職員を配置している場合に評価する新たな区分を設ける。</v>
      </c>
      <c r="G20" s="107" t="str">
        <f>IFERROR(VLOOKUP($A20,'★共通（5-1-1）'!$A$9:$AH$126,7,FALSE)&amp;"","")</f>
        <v/>
      </c>
      <c r="H20" s="107" t="str">
        <f>IFERROR(VLOOKUP($A20,'★共通（5-1-1）'!$A$9:$AH$126,8,FALSE)&amp;"","")</f>
        <v/>
      </c>
      <c r="I20" s="107" t="str">
        <f>IFERROR(VLOOKUP($A20,'★共通（5-1-1）'!$A$9:$AH$126,9,FALSE)&amp;"","")</f>
        <v/>
      </c>
      <c r="J20" s="107" t="str">
        <f>IFERROR(VLOOKUP($A20,'★共通（5-1-1）'!$A$9:$AH$126,10,FALSE)&amp;"","")</f>
        <v/>
      </c>
      <c r="K20" s="107" t="str">
        <f>IFERROR(VLOOKUP($A20,'★共通（5-1-1）'!$A$9:$AH$126,11,FALSE)&amp;"","")</f>
        <v/>
      </c>
      <c r="L20" s="107" t="str">
        <f>IFERROR(VLOOKUP($A20,'★共通（5-1-1）'!$A$9:$AH$126,12,FALSE)&amp;"","")</f>
        <v/>
      </c>
      <c r="M20" s="107" t="str">
        <f>IFERROR(VLOOKUP($A20,'★共通（5-1-1）'!$A$9:$AH$126,13,FALSE)&amp;"","")</f>
        <v/>
      </c>
      <c r="N20" s="107" t="str">
        <f>IFERROR(VLOOKUP($A20,'★共通（5-1-1）'!$A$9:$AH$126,14,FALSE)&amp;"","")</f>
        <v/>
      </c>
      <c r="O20" s="107" t="str">
        <f>IFERROR(VLOOKUP($A20,'★共通（5-1-1）'!$A$9:$AH$126,15,FALSE)&amp;"","")</f>
        <v/>
      </c>
      <c r="P20" s="107" t="str">
        <f>IFERROR(VLOOKUP($A20,'★共通（5-1-1）'!$A$9:$AH$126,16,FALSE)&amp;"","")</f>
        <v>18※予防除く</v>
      </c>
      <c r="Q20" s="107" t="str">
        <f>IFERROR(VLOOKUP($A20,'★共通（5-1-1）'!$A$9:$AH$126,17,FALSE)&amp;"","")</f>
        <v/>
      </c>
      <c r="R20" s="107" t="str">
        <f>IFERROR(VLOOKUP($A20,'★共通（5-1-1）'!$A$9:$AH$126,18,FALSE)&amp;"","")</f>
        <v/>
      </c>
      <c r="S20" s="107" t="str">
        <f>IFERROR(VLOOKUP($A20,'★共通（5-1-1）'!$A$9:$AH$126,19,FALSE)&amp;"","")</f>
        <v/>
      </c>
      <c r="T20" s="107" t="str">
        <f>IFERROR(VLOOKUP($A20,'★共通（5-1-1）'!$A$9:$AH$126,20,FALSE)&amp;"","")</f>
        <v/>
      </c>
      <c r="U20" s="107" t="str">
        <f>IFERROR(VLOOKUP($A20,'★共通（5-1-1）'!$A$9:$AH$126,21,FALSE)&amp;"","")</f>
        <v/>
      </c>
      <c r="V20" s="107" t="str">
        <f>IFERROR(VLOOKUP($A20,'★共通（5-1-1）'!$A$9:$AH$126,22,FALSE)&amp;"","")</f>
        <v/>
      </c>
      <c r="W20" s="107" t="str">
        <f>IFERROR(VLOOKUP($A20,'★共通（5-1-1）'!$A$9:$AH$126,23,FALSE)&amp;"","")</f>
        <v/>
      </c>
      <c r="X20" s="107" t="str">
        <f>IFERROR(VLOOKUP($A20,'★共通（5-1-1）'!$A$9:$AH$126,24,FALSE)&amp;"","")</f>
        <v/>
      </c>
      <c r="Y20" s="107" t="str">
        <f>IFERROR(VLOOKUP($A20,'★共通（5-1-1）'!$A$9:$AH$126,25,FALSE)&amp;"","")</f>
        <v/>
      </c>
      <c r="Z20" s="107" t="str">
        <f>IFERROR(VLOOKUP($A20,'★共通（5-1-1）'!$A$9:$AH$126,26,FALSE)&amp;"","")</f>
        <v>18</v>
      </c>
      <c r="AA20" s="107" t="str">
        <f>IFERROR(VLOOKUP($A20,'★共通（5-1-1）'!$A$9:$AH$126,27,FALSE)&amp;"","")</f>
        <v/>
      </c>
      <c r="AB20" s="107" t="str">
        <f>IFERROR(VLOOKUP($A20,'★共通（5-1-1）'!$A$9:$AH$126,28,FALSE)&amp;"","")</f>
        <v/>
      </c>
      <c r="AC20" s="107" t="str">
        <f>IFERROR(VLOOKUP($A20,'★共通（5-1-1）'!$A$9:$AH$126,29,FALSE)&amp;"","")</f>
        <v/>
      </c>
      <c r="AD20" s="107" t="str">
        <f>IFERROR(VLOOKUP($A20,'★共通（5-1-1）'!$A$9:$AH$126,30,FALSE)&amp;"","")</f>
        <v/>
      </c>
      <c r="AE20" s="107" t="str">
        <f>IFERROR(VLOOKUP($A20,'★共通（5-1-1）'!$A$9:$AH$126,31,FALSE)&amp;"","")</f>
        <v/>
      </c>
      <c r="AF20" s="107" t="str">
        <f>IFERROR(VLOOKUP($A20,'★共通（5-1-1）'!$A$9:$AH$126,32,FALSE)&amp;"","")</f>
        <v/>
      </c>
      <c r="AG20" s="107" t="str">
        <f>IFERROR(VLOOKUP($A20,'★共通（5-1-1）'!$A$9:$AH$126,33,FALSE)&amp;"","")</f>
        <v/>
      </c>
      <c r="AH20" s="107" t="str">
        <f>IFERROR(VLOOKUP($A20,'★共通（5-1-1）'!$A$9:$AH$126,34,FALSE)&amp;"","")</f>
        <v/>
      </c>
      <c r="AI20" s="61"/>
      <c r="AJ20" s="61"/>
      <c r="AK20" s="61"/>
      <c r="AL20" s="61"/>
      <c r="AM20" s="59"/>
    </row>
    <row r="21" spans="1:39" ht="126" customHeight="1">
      <c r="A21" s="105">
        <v>14</v>
      </c>
      <c r="B21" s="105" t="str">
        <f>IFERROR(VLOOKUP($A21,'★共通（5-1-1）'!$A$9:$AH$126,2,FALSE)&amp;"","")</f>
        <v>介護報酬の見直し</v>
      </c>
      <c r="C21" s="106" t="str">
        <f>IFERROR(VLOOKUP($A21,'★共通（5-1-1）'!$A$9:$AH$126,3,FALSE)&amp;"","")</f>
        <v>認知症グループホームにおける看取りへの対応の充実</v>
      </c>
      <c r="D21" s="105" t="str">
        <f>IFERROR(VLOOKUP($A21,'★共通（5-1-1）'!$A$9:$AH$126,4,FALSE)&amp;"","")</f>
        <v>看取り介護加算</v>
      </c>
      <c r="E21" s="105" t="str">
        <f>IFERROR(VLOOKUP($A21,'★共通（5-1-1）'!$A$9:$AH$126,5,FALSE)&amp;"","")</f>
        <v/>
      </c>
      <c r="F21" s="106" t="str">
        <f>IFERROR(VLOOKUP($A21,'★共通（5-1-1）'!$A$9:$AH$126,6,FALSE)&amp;"","")</f>
        <v>・認知症グループホームにおける中重度者や看取りへの対応の充実を図る観点から、看取り介護加算について、以下の見直しを行う。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イ 算定日数期間を超えて看取りに係るケアを行っている実態があることを踏まえ、現行の死亡日以前 30 日前からの算定に加えて、それ以前の一定期間の対応について、新たに評価する区分を設ける。</v>
      </c>
      <c r="G21" s="107" t="str">
        <f>IFERROR(VLOOKUP($A21,'★共通（5-1-1）'!$A$9:$AH$126,7,FALSE)&amp;"","")</f>
        <v/>
      </c>
      <c r="H21" s="107" t="str">
        <f>IFERROR(VLOOKUP($A21,'★共通（5-1-1）'!$A$9:$AH$126,8,FALSE)&amp;"","")</f>
        <v/>
      </c>
      <c r="I21" s="107" t="str">
        <f>IFERROR(VLOOKUP($A21,'★共通（5-1-1）'!$A$9:$AH$126,9,FALSE)&amp;"","")</f>
        <v/>
      </c>
      <c r="J21" s="107" t="str">
        <f>IFERROR(VLOOKUP($A21,'★共通（5-1-1）'!$A$9:$AH$126,10,FALSE)&amp;"","")</f>
        <v/>
      </c>
      <c r="K21" s="107" t="str">
        <f>IFERROR(VLOOKUP($A21,'★共通（5-1-1）'!$A$9:$AH$126,11,FALSE)&amp;"","")</f>
        <v/>
      </c>
      <c r="L21" s="107" t="str">
        <f>IFERROR(VLOOKUP($A21,'★共通（5-1-1）'!$A$9:$AH$126,12,FALSE)&amp;"","")</f>
        <v/>
      </c>
      <c r="M21" s="107" t="str">
        <f>IFERROR(VLOOKUP($A21,'★共通（5-1-1）'!$A$9:$AH$126,13,FALSE)&amp;"","")</f>
        <v/>
      </c>
      <c r="N21" s="107" t="str">
        <f>IFERROR(VLOOKUP($A21,'★共通（5-1-1）'!$A$9:$AH$126,14,FALSE)&amp;"","")</f>
        <v/>
      </c>
      <c r="O21" s="107" t="str">
        <f>IFERROR(VLOOKUP($A21,'★共通（5-1-1）'!$A$9:$AH$126,15,FALSE)&amp;"","")</f>
        <v/>
      </c>
      <c r="P21" s="107" t="str">
        <f>IFERROR(VLOOKUP($A21,'★共通（5-1-1）'!$A$9:$AH$126,16,FALSE)&amp;"","")</f>
        <v/>
      </c>
      <c r="Q21" s="107" t="str">
        <f>IFERROR(VLOOKUP($A21,'★共通（5-1-1）'!$A$9:$AH$126,17,FALSE)&amp;"","")</f>
        <v/>
      </c>
      <c r="R21" s="107" t="str">
        <f>IFERROR(VLOOKUP($A21,'★共通（5-1-1）'!$A$9:$AH$126,18,FALSE)&amp;"","")</f>
        <v/>
      </c>
      <c r="S21" s="107" t="str">
        <f>IFERROR(VLOOKUP($A21,'★共通（5-1-1）'!$A$9:$AH$126,19,FALSE)&amp;"","")</f>
        <v/>
      </c>
      <c r="T21" s="107" t="str">
        <f>IFERROR(VLOOKUP($A21,'★共通（5-1-1）'!$A$9:$AH$126,20,FALSE)&amp;"","")</f>
        <v/>
      </c>
      <c r="U21" s="107" t="str">
        <f>IFERROR(VLOOKUP($A21,'★共通（5-1-1）'!$A$9:$AH$126,21,FALSE)&amp;"","")</f>
        <v/>
      </c>
      <c r="V21" s="107" t="str">
        <f>IFERROR(VLOOKUP($A21,'★共通（5-1-1）'!$A$9:$AH$126,22,FALSE)&amp;"","")</f>
        <v/>
      </c>
      <c r="W21" s="107" t="str">
        <f>IFERROR(VLOOKUP($A21,'★共通（5-1-1）'!$A$9:$AH$126,23,FALSE)&amp;"","")</f>
        <v/>
      </c>
      <c r="X21" s="107" t="str">
        <f>IFERROR(VLOOKUP($A21,'★共通（5-1-1）'!$A$9:$AH$126,24,FALSE)&amp;"","")</f>
        <v/>
      </c>
      <c r="Y21" s="107" t="str">
        <f>IFERROR(VLOOKUP($A21,'★共通（5-1-1）'!$A$9:$AH$126,25,FALSE)&amp;"","")</f>
        <v>19※予防除く</v>
      </c>
      <c r="Z21" s="107" t="str">
        <f>IFERROR(VLOOKUP($A21,'★共通（5-1-1）'!$A$9:$AH$126,26,FALSE)&amp;"","")</f>
        <v/>
      </c>
      <c r="AA21" s="107" t="str">
        <f>IFERROR(VLOOKUP($A21,'★共通（5-1-1）'!$A$9:$AH$126,27,FALSE)&amp;"","")</f>
        <v/>
      </c>
      <c r="AB21" s="107" t="str">
        <f>IFERROR(VLOOKUP($A21,'★共通（5-1-1）'!$A$9:$AH$126,28,FALSE)&amp;"","")</f>
        <v/>
      </c>
      <c r="AC21" s="107" t="str">
        <f>IFERROR(VLOOKUP($A21,'★共通（5-1-1）'!$A$9:$AH$126,29,FALSE)&amp;"","")</f>
        <v/>
      </c>
      <c r="AD21" s="107" t="str">
        <f>IFERROR(VLOOKUP($A21,'★共通（5-1-1）'!$A$9:$AH$126,30,FALSE)&amp;"","")</f>
        <v/>
      </c>
      <c r="AE21" s="107" t="str">
        <f>IFERROR(VLOOKUP($A21,'★共通（5-1-1）'!$A$9:$AH$126,31,FALSE)&amp;"","")</f>
        <v/>
      </c>
      <c r="AF21" s="107" t="str">
        <f>IFERROR(VLOOKUP($A21,'★共通（5-1-1）'!$A$9:$AH$126,32,FALSE)&amp;"","")</f>
        <v/>
      </c>
      <c r="AG21" s="107" t="str">
        <f>IFERROR(VLOOKUP($A21,'★共通（5-1-1）'!$A$9:$AH$126,33,FALSE)&amp;"","")</f>
        <v/>
      </c>
      <c r="AH21" s="107" t="str">
        <f>IFERROR(VLOOKUP($A21,'★共通（5-1-1）'!$A$9:$AH$126,34,FALSE)&amp;"","")</f>
        <v/>
      </c>
      <c r="AI21" s="61"/>
      <c r="AJ21" s="61"/>
      <c r="AK21" s="61"/>
      <c r="AL21" s="61"/>
      <c r="AM21" s="59"/>
    </row>
    <row r="22" spans="1:39" ht="126" customHeight="1">
      <c r="A22" s="105">
        <v>15</v>
      </c>
      <c r="B22" s="105" t="str">
        <f>IFERROR(VLOOKUP($A22,'★共通（5-1-1）'!$A$9:$AH$126,2,FALSE)&amp;"","")</f>
        <v>介護報酬の見直し</v>
      </c>
      <c r="C22" s="106" t="str">
        <f>IFERROR(VLOOKUP($A22,'★共通（5-1-1）'!$A$9:$AH$126,3,FALSE)&amp;"","")</f>
        <v>訪問介護における看取り期の対応の評価</v>
      </c>
      <c r="D22" s="105" t="str">
        <f>IFERROR(VLOOKUP($A22,'★共通（5-1-1）'!$A$9:$AH$126,4,FALSE)&amp;"","")</f>
        <v/>
      </c>
      <c r="E22" s="105" t="str">
        <f>IFERROR(VLOOKUP($A22,'★共通（5-1-1）'!$A$9:$AH$126,5,FALSE)&amp;"","")</f>
        <v/>
      </c>
      <c r="F22" s="106" t="str">
        <f>IFERROR(VLOOKUP($A22,'★共通（5-1-1）'!$A$9:$AH$126,6,FALSE)&amp;"","")</f>
        <v>・看取り期における対応の充実と適切な評価を図る観点から、看取り期には頻回の訪問介護が必要とされるとともに、柔軟な対応が求められることを踏まえ、看取り期の利用者に訪問介護を提供する場合に、訪問介護に係る２時間ルール（前回提供した訪問介護からおおむね２時間未満の間隔で訪問介護が行われた場合には、２回分の介護報酬を算定するのではなく、それぞれのサービス提供に係る所要時間を合算して報酬を算定すること）の運用を弾力化し、２時間未満の間隔で訪問介護が行われた場合に、所要時間を合算せずにそれぞれの所定単位数の算定を可能とする。
（対象：医師が一般に認められている医学的知見に基づき回復の見込みがないと診断した者に訪問介護を提供する場合）</v>
      </c>
      <c r="G22" s="107" t="str">
        <f>IFERROR(VLOOKUP($A22,'★共通（5-1-1）'!$A$9:$AH$126,7,FALSE)&amp;"","")</f>
        <v>20</v>
      </c>
      <c r="H22" s="107" t="str">
        <f>IFERROR(VLOOKUP($A22,'★共通（5-1-1）'!$A$9:$AH$126,8,FALSE)&amp;"","")</f>
        <v/>
      </c>
      <c r="I22" s="107" t="str">
        <f>IFERROR(VLOOKUP($A22,'★共通（5-1-1）'!$A$9:$AH$126,9,FALSE)&amp;"","")</f>
        <v/>
      </c>
      <c r="J22" s="107" t="str">
        <f>IFERROR(VLOOKUP($A22,'★共通（5-1-1）'!$A$9:$AH$126,10,FALSE)&amp;"","")</f>
        <v/>
      </c>
      <c r="K22" s="107" t="str">
        <f>IFERROR(VLOOKUP($A22,'★共通（5-1-1）'!$A$9:$AH$126,11,FALSE)&amp;"","")</f>
        <v/>
      </c>
      <c r="L22" s="107" t="str">
        <f>IFERROR(VLOOKUP($A22,'★共通（5-1-1）'!$A$9:$AH$126,12,FALSE)&amp;"","")</f>
        <v/>
      </c>
      <c r="M22" s="107" t="str">
        <f>IFERROR(VLOOKUP($A22,'★共通（5-1-1）'!$A$9:$AH$126,13,FALSE)&amp;"","")</f>
        <v/>
      </c>
      <c r="N22" s="107" t="str">
        <f>IFERROR(VLOOKUP($A22,'★共通（5-1-1）'!$A$9:$AH$126,14,FALSE)&amp;"","")</f>
        <v/>
      </c>
      <c r="O22" s="107" t="str">
        <f>IFERROR(VLOOKUP($A22,'★共通（5-1-1）'!$A$9:$AH$126,15,FALSE)&amp;"","")</f>
        <v/>
      </c>
      <c r="P22" s="107" t="str">
        <f>IFERROR(VLOOKUP($A22,'★共通（5-1-1）'!$A$9:$AH$126,16,FALSE)&amp;"","")</f>
        <v/>
      </c>
      <c r="Q22" s="107" t="str">
        <f>IFERROR(VLOOKUP($A22,'★共通（5-1-1）'!$A$9:$AH$126,17,FALSE)&amp;"","")</f>
        <v/>
      </c>
      <c r="R22" s="107" t="str">
        <f>IFERROR(VLOOKUP($A22,'★共通（5-1-1）'!$A$9:$AH$126,18,FALSE)&amp;"","")</f>
        <v/>
      </c>
      <c r="S22" s="107" t="str">
        <f>IFERROR(VLOOKUP($A22,'★共通（5-1-1）'!$A$9:$AH$126,19,FALSE)&amp;"","")</f>
        <v/>
      </c>
      <c r="T22" s="107" t="str">
        <f>IFERROR(VLOOKUP($A22,'★共通（5-1-1）'!$A$9:$AH$126,20,FALSE)&amp;"","")</f>
        <v/>
      </c>
      <c r="U22" s="107" t="str">
        <f>IFERROR(VLOOKUP($A22,'★共通（5-1-1）'!$A$9:$AH$126,21,FALSE)&amp;"","")</f>
        <v/>
      </c>
      <c r="V22" s="107" t="str">
        <f>IFERROR(VLOOKUP($A22,'★共通（5-1-1）'!$A$9:$AH$126,22,FALSE)&amp;"","")</f>
        <v/>
      </c>
      <c r="W22" s="107" t="str">
        <f>IFERROR(VLOOKUP($A22,'★共通（5-1-1）'!$A$9:$AH$126,23,FALSE)&amp;"","")</f>
        <v/>
      </c>
      <c r="X22" s="107" t="str">
        <f>IFERROR(VLOOKUP($A22,'★共通（5-1-1）'!$A$9:$AH$126,24,FALSE)&amp;"","")</f>
        <v/>
      </c>
      <c r="Y22" s="107" t="str">
        <f>IFERROR(VLOOKUP($A22,'★共通（5-1-1）'!$A$9:$AH$126,25,FALSE)&amp;"","")</f>
        <v/>
      </c>
      <c r="Z22" s="107" t="str">
        <f>IFERROR(VLOOKUP($A22,'★共通（5-1-1）'!$A$9:$AH$126,26,FALSE)&amp;"","")</f>
        <v/>
      </c>
      <c r="AA22" s="107" t="str">
        <f>IFERROR(VLOOKUP($A22,'★共通（5-1-1）'!$A$9:$AH$126,27,FALSE)&amp;"","")</f>
        <v/>
      </c>
      <c r="AB22" s="107" t="str">
        <f>IFERROR(VLOOKUP($A22,'★共通（5-1-1）'!$A$9:$AH$126,28,FALSE)&amp;"","")</f>
        <v/>
      </c>
      <c r="AC22" s="107" t="str">
        <f>IFERROR(VLOOKUP($A22,'★共通（5-1-1）'!$A$9:$AH$126,29,FALSE)&amp;"","")</f>
        <v/>
      </c>
      <c r="AD22" s="107" t="str">
        <f>IFERROR(VLOOKUP($A22,'★共通（5-1-1）'!$A$9:$AH$126,30,FALSE)&amp;"","")</f>
        <v/>
      </c>
      <c r="AE22" s="107" t="str">
        <f>IFERROR(VLOOKUP($A22,'★共通（5-1-1）'!$A$9:$AH$126,31,FALSE)&amp;"","")</f>
        <v/>
      </c>
      <c r="AF22" s="107" t="str">
        <f>IFERROR(VLOOKUP($A22,'★共通（5-1-1）'!$A$9:$AH$126,32,FALSE)&amp;"","")</f>
        <v/>
      </c>
      <c r="AG22" s="107" t="str">
        <f>IFERROR(VLOOKUP($A22,'★共通（5-1-1）'!$A$9:$AH$126,33,FALSE)&amp;"","")</f>
        <v/>
      </c>
      <c r="AH22" s="107" t="str">
        <f>IFERROR(VLOOKUP($A22,'★共通（5-1-1）'!$A$9:$AH$126,34,FALSE)&amp;"","")</f>
        <v/>
      </c>
      <c r="AI22" s="61"/>
      <c r="AJ22" s="61"/>
      <c r="AK22" s="61"/>
      <c r="AL22" s="61"/>
      <c r="AM22" s="59"/>
    </row>
    <row r="23" spans="1:39" ht="77.25" customHeight="1">
      <c r="A23" s="105">
        <v>16</v>
      </c>
      <c r="B23" s="105" t="str">
        <f>IFERROR(VLOOKUP($A23,'★共通（5-1-1）'!$A$9:$AH$126,2,FALSE)&amp;"","")</f>
        <v>運営基準の見直し</v>
      </c>
      <c r="C23" s="106" t="str">
        <f>IFERROR(VLOOKUP($A23,'★共通（5-1-1）'!$A$9:$AH$126,3,FALSE)&amp;"","")</f>
        <v>通所困難な利用者の入浴機会の確保</v>
      </c>
      <c r="D23" s="105" t="str">
        <f>IFERROR(VLOOKUP($A23,'★共通（5-1-1）'!$A$9:$AH$126,4,FALSE)&amp;"","")</f>
        <v/>
      </c>
      <c r="E23" s="105" t="str">
        <f>IFERROR(VLOOKUP($A23,'★共通（5-1-1）'!$A$9:$AH$126,5,FALSE)&amp;"","")</f>
        <v/>
      </c>
      <c r="F23" s="106" t="str">
        <f>IFERROR(VLOOKUP($A23,'★共通（5-1-1）'!$A$9:$AH$126,6,FALSE)&amp;"","")</f>
        <v>・看取り期等で多機能系サービスへの通いが困難となった状態不安定な利用者に入浴の機会を確保する観点から、多機能系サービスの提供にあたって、併算定ができない訪問入浴介護のサービスを、多機能系サービス事業者の負担の下で提供することが可能であることを明確化する。</v>
      </c>
      <c r="G23" s="107" t="str">
        <f>IFERROR(VLOOKUP($A23,'★共通（5-1-1）'!$A$9:$AH$126,7,FALSE)&amp;"","")</f>
        <v/>
      </c>
      <c r="H23" s="107" t="str">
        <f>IFERROR(VLOOKUP($A23,'★共通（5-1-1）'!$A$9:$AH$126,8,FALSE)&amp;"","")</f>
        <v/>
      </c>
      <c r="I23" s="107" t="str">
        <f>IFERROR(VLOOKUP($A23,'★共通（5-1-1）'!$A$9:$AH$126,9,FALSE)&amp;"","")</f>
        <v/>
      </c>
      <c r="J23" s="107" t="str">
        <f>IFERROR(VLOOKUP($A23,'★共通（5-1-1）'!$A$9:$AH$126,10,FALSE)&amp;"","")</f>
        <v/>
      </c>
      <c r="K23" s="107" t="str">
        <f>IFERROR(VLOOKUP($A23,'★共通（5-1-1）'!$A$9:$AH$126,11,FALSE)&amp;"","")</f>
        <v/>
      </c>
      <c r="L23" s="107" t="str">
        <f>IFERROR(VLOOKUP($A23,'★共通（5-1-1）'!$A$9:$AH$126,12,FALSE)&amp;"","")</f>
        <v/>
      </c>
      <c r="M23" s="107" t="str">
        <f>IFERROR(VLOOKUP($A23,'★共通（5-1-1）'!$A$9:$AH$126,13,FALSE)&amp;"","")</f>
        <v/>
      </c>
      <c r="N23" s="107" t="str">
        <f>IFERROR(VLOOKUP($A23,'★共通（5-1-1）'!$A$9:$AH$126,14,FALSE)&amp;"","")</f>
        <v/>
      </c>
      <c r="O23" s="107" t="str">
        <f>IFERROR(VLOOKUP($A23,'★共通（5-1-1）'!$A$9:$AH$126,15,FALSE)&amp;"","")</f>
        <v/>
      </c>
      <c r="P23" s="107" t="str">
        <f>IFERROR(VLOOKUP($A23,'★共通（5-1-1）'!$A$9:$AH$126,16,FALSE)&amp;"","")</f>
        <v/>
      </c>
      <c r="Q23" s="107" t="str">
        <f>IFERROR(VLOOKUP($A23,'★共通（5-1-1）'!$A$9:$AH$126,17,FALSE)&amp;"","")</f>
        <v/>
      </c>
      <c r="R23" s="107" t="str">
        <f>IFERROR(VLOOKUP($A23,'★共通（5-1-1）'!$A$9:$AH$126,18,FALSE)&amp;"","")</f>
        <v/>
      </c>
      <c r="S23" s="107" t="str">
        <f>IFERROR(VLOOKUP($A23,'★共通（5-1-1）'!$A$9:$AH$126,19,FALSE)&amp;"","")</f>
        <v/>
      </c>
      <c r="T23" s="107" t="str">
        <f>IFERROR(VLOOKUP($A23,'★共通（5-1-1）'!$A$9:$AH$126,20,FALSE)&amp;"","")</f>
        <v/>
      </c>
      <c r="U23" s="107" t="str">
        <f>IFERROR(VLOOKUP($A23,'★共通（5-1-1）'!$A$9:$AH$126,21,FALSE)&amp;"","")</f>
        <v/>
      </c>
      <c r="V23" s="107" t="str">
        <f>IFERROR(VLOOKUP($A23,'★共通（5-1-1）'!$A$9:$AH$126,22,FALSE)&amp;"","")</f>
        <v/>
      </c>
      <c r="W23" s="107" t="str">
        <f>IFERROR(VLOOKUP($A23,'★共通（5-1-1）'!$A$9:$AH$126,23,FALSE)&amp;"","")</f>
        <v/>
      </c>
      <c r="X23" s="107" t="str">
        <f>IFERROR(VLOOKUP($A23,'★共通（5-1-1）'!$A$9:$AH$126,24,FALSE)&amp;"","")</f>
        <v>21</v>
      </c>
      <c r="Y23" s="107" t="str">
        <f>IFERROR(VLOOKUP($A23,'★共通（5-1-1）'!$A$9:$AH$126,25,FALSE)&amp;"","")</f>
        <v/>
      </c>
      <c r="Z23" s="107" t="str">
        <f>IFERROR(VLOOKUP($A23,'★共通（5-1-1）'!$A$9:$AH$126,26,FALSE)&amp;"","")</f>
        <v/>
      </c>
      <c r="AA23" s="107" t="str">
        <f>IFERROR(VLOOKUP($A23,'★共通（5-1-1）'!$A$9:$AH$126,27,FALSE)&amp;"","")</f>
        <v/>
      </c>
      <c r="AB23" s="107" t="str">
        <f>IFERROR(VLOOKUP($A23,'★共通（5-1-1）'!$A$9:$AH$126,28,FALSE)&amp;"","")</f>
        <v>21</v>
      </c>
      <c r="AC23" s="107" t="str">
        <f>IFERROR(VLOOKUP($A23,'★共通（5-1-1）'!$A$9:$AH$126,29,FALSE)&amp;"","")</f>
        <v/>
      </c>
      <c r="AD23" s="107" t="str">
        <f>IFERROR(VLOOKUP($A23,'★共通（5-1-1）'!$A$9:$AH$126,30,FALSE)&amp;"","")</f>
        <v/>
      </c>
      <c r="AE23" s="107" t="str">
        <f>IFERROR(VLOOKUP($A23,'★共通（5-1-1）'!$A$9:$AH$126,31,FALSE)&amp;"","")</f>
        <v/>
      </c>
      <c r="AF23" s="107" t="str">
        <f>IFERROR(VLOOKUP($A23,'★共通（5-1-1）'!$A$9:$AH$126,32,FALSE)&amp;"","")</f>
        <v/>
      </c>
      <c r="AG23" s="107" t="str">
        <f>IFERROR(VLOOKUP($A23,'★共通（5-1-1）'!$A$9:$AH$126,33,FALSE)&amp;"","")</f>
        <v/>
      </c>
      <c r="AH23" s="107" t="str">
        <f>IFERROR(VLOOKUP($A23,'★共通（5-1-1）'!$A$9:$AH$126,34,FALSE)&amp;"","")</f>
        <v/>
      </c>
      <c r="AI23" s="61"/>
      <c r="AJ23" s="61"/>
      <c r="AK23" s="61"/>
      <c r="AL23" s="61"/>
      <c r="AM23" s="59"/>
    </row>
    <row r="24" spans="1:39" ht="192" customHeight="1">
      <c r="A24" s="105">
        <v>17</v>
      </c>
      <c r="B24" s="105" t="str">
        <f>IFERROR(VLOOKUP($A24,'★共通（5-1-1）'!$A$9:$AH$126,2,FALSE)&amp;"","")</f>
        <v>運営基準の見直し</v>
      </c>
      <c r="C24" s="106" t="str">
        <f>IFERROR(VLOOKUP($A24,'★共通（5-1-1）'!$A$9:$AH$126,3,FALSE)&amp;"","")</f>
        <v>基本方針を踏まえた居宅療養管理指導の実施と多職種連携の推進</v>
      </c>
      <c r="D24" s="105" t="str">
        <f>IFERROR(VLOOKUP($A24,'★共通（5-1-1）'!$A$9:$AH$126,4,FALSE)&amp;"","")</f>
        <v/>
      </c>
      <c r="E24" s="105" t="str">
        <f>IFERROR(VLOOKUP($A24,'★共通（5-1-1）'!$A$9:$AH$126,5,FALSE)&amp;"","")</f>
        <v/>
      </c>
      <c r="F24" s="106" t="str">
        <f>IFERROR(VLOOKUP($A24,'★共通（5-1-1）'!$A$9:$AH$126,6,FALSE)&amp;"","")</f>
        <v>・居宅療養管理指導について、基本方針を踏まえ、利用者がその有する能力に応じ自立した日常生活を営むことができるよう、より適切なサービスを提供していく観点から、近年、「かかりつけ医等が患者の社会生活面の課題にも目を向け、地域社会における様々な支援へとつなげる取組」を進める動きがあることも踏まえ、また多職種間での情報共有促進の観点から、見直しを行う。
　ア 医師・歯科医師が居宅療養管理指導を行う際には、利用者の社会生活面の課題にも目を向け、地域における多様な社会資源につながるよう留意し、必要に応じて、指導、助言等を行う。
　イ 薬剤師・歯科衛生士・管理栄養士が居宅療養管理指導を行う際には、医師・歯科医師の指導、助言等につながる情報の把握に努め，必要な情報を医師、歯科医師に提供する。
　ウ 多職種間での情報共有促進の観点から、薬剤師は、療養上適切な居宅サービスが提供されるために必要があると認める場合や、居宅介護支援事業者等から求めがあった場合は、居宅サービス計画の作成、居宅サービスの提供等に必要な情報提供又は助言を行う。</v>
      </c>
      <c r="G24" s="107" t="str">
        <f>IFERROR(VLOOKUP($A24,'★共通（5-1-1）'!$A$9:$AH$126,7,FALSE)&amp;"","")</f>
        <v/>
      </c>
      <c r="H24" s="107" t="str">
        <f>IFERROR(VLOOKUP($A24,'★共通（5-1-1）'!$A$9:$AH$126,8,FALSE)&amp;"","")</f>
        <v/>
      </c>
      <c r="I24" s="107" t="str">
        <f>IFERROR(VLOOKUP($A24,'★共通（5-1-1）'!$A$9:$AH$126,9,FALSE)&amp;"","")</f>
        <v/>
      </c>
      <c r="J24" s="107" t="str">
        <f>IFERROR(VLOOKUP($A24,'★共通（5-1-1）'!$A$9:$AH$126,10,FALSE)&amp;"","")</f>
        <v/>
      </c>
      <c r="K24" s="107" t="str">
        <f>IFERROR(VLOOKUP($A24,'★共通（5-1-1）'!$A$9:$AH$126,11,FALSE)&amp;"","")</f>
        <v>23</v>
      </c>
      <c r="L24" s="107" t="str">
        <f>IFERROR(VLOOKUP($A24,'★共通（5-1-1）'!$A$9:$AH$126,12,FALSE)&amp;"","")</f>
        <v/>
      </c>
      <c r="M24" s="107" t="str">
        <f>IFERROR(VLOOKUP($A24,'★共通（5-1-1）'!$A$9:$AH$126,13,FALSE)&amp;"","")</f>
        <v/>
      </c>
      <c r="N24" s="107" t="str">
        <f>IFERROR(VLOOKUP($A24,'★共通（5-1-1）'!$A$9:$AH$126,14,FALSE)&amp;"","")</f>
        <v/>
      </c>
      <c r="O24" s="107" t="str">
        <f>IFERROR(VLOOKUP($A24,'★共通（5-1-1）'!$A$9:$AH$126,15,FALSE)&amp;"","")</f>
        <v/>
      </c>
      <c r="P24" s="107" t="str">
        <f>IFERROR(VLOOKUP($A24,'★共通（5-1-1）'!$A$9:$AH$126,16,FALSE)&amp;"","")</f>
        <v/>
      </c>
      <c r="Q24" s="107" t="str">
        <f>IFERROR(VLOOKUP($A24,'★共通（5-1-1）'!$A$9:$AH$126,17,FALSE)&amp;"","")</f>
        <v/>
      </c>
      <c r="R24" s="107" t="str">
        <f>IFERROR(VLOOKUP($A24,'★共通（5-1-1）'!$A$9:$AH$126,18,FALSE)&amp;"","")</f>
        <v/>
      </c>
      <c r="S24" s="107" t="str">
        <f>IFERROR(VLOOKUP($A24,'★共通（5-1-1）'!$A$9:$AH$126,19,FALSE)&amp;"","")</f>
        <v/>
      </c>
      <c r="T24" s="107" t="str">
        <f>IFERROR(VLOOKUP($A24,'★共通（5-1-1）'!$A$9:$AH$126,20,FALSE)&amp;"","")</f>
        <v/>
      </c>
      <c r="U24" s="107" t="str">
        <f>IFERROR(VLOOKUP($A24,'★共通（5-1-1）'!$A$9:$AH$126,21,FALSE)&amp;"","")</f>
        <v/>
      </c>
      <c r="V24" s="107" t="str">
        <f>IFERROR(VLOOKUP($A24,'★共通（5-1-1）'!$A$9:$AH$126,22,FALSE)&amp;"","")</f>
        <v/>
      </c>
      <c r="W24" s="107" t="str">
        <f>IFERROR(VLOOKUP($A24,'★共通（5-1-1）'!$A$9:$AH$126,23,FALSE)&amp;"","")</f>
        <v/>
      </c>
      <c r="X24" s="107" t="str">
        <f>IFERROR(VLOOKUP($A24,'★共通（5-1-1）'!$A$9:$AH$126,24,FALSE)&amp;"","")</f>
        <v/>
      </c>
      <c r="Y24" s="107" t="str">
        <f>IFERROR(VLOOKUP($A24,'★共通（5-1-1）'!$A$9:$AH$126,25,FALSE)&amp;"","")</f>
        <v/>
      </c>
      <c r="Z24" s="107" t="str">
        <f>IFERROR(VLOOKUP($A24,'★共通（5-1-1）'!$A$9:$AH$126,26,FALSE)&amp;"","")</f>
        <v/>
      </c>
      <c r="AA24" s="107" t="str">
        <f>IFERROR(VLOOKUP($A24,'★共通（5-1-1）'!$A$9:$AH$126,27,FALSE)&amp;"","")</f>
        <v/>
      </c>
      <c r="AB24" s="107" t="str">
        <f>IFERROR(VLOOKUP($A24,'★共通（5-1-1）'!$A$9:$AH$126,28,FALSE)&amp;"","")</f>
        <v/>
      </c>
      <c r="AC24" s="107" t="str">
        <f>IFERROR(VLOOKUP($A24,'★共通（5-1-1）'!$A$9:$AH$126,29,FALSE)&amp;"","")</f>
        <v/>
      </c>
      <c r="AD24" s="107" t="str">
        <f>IFERROR(VLOOKUP($A24,'★共通（5-1-1）'!$A$9:$AH$126,30,FALSE)&amp;"","")</f>
        <v/>
      </c>
      <c r="AE24" s="107" t="str">
        <f>IFERROR(VLOOKUP($A24,'★共通（5-1-1）'!$A$9:$AH$126,31,FALSE)&amp;"","")</f>
        <v/>
      </c>
      <c r="AF24" s="107" t="str">
        <f>IFERROR(VLOOKUP($A24,'★共通（5-1-1）'!$A$9:$AH$126,32,FALSE)&amp;"","")</f>
        <v/>
      </c>
      <c r="AG24" s="107" t="str">
        <f>IFERROR(VLOOKUP($A24,'★共通（5-1-1）'!$A$9:$AH$126,33,FALSE)&amp;"","")</f>
        <v/>
      </c>
      <c r="AH24" s="107" t="str">
        <f>IFERROR(VLOOKUP($A24,'★共通（5-1-1）'!$A$9:$AH$126,34,FALSE)&amp;"","")</f>
        <v/>
      </c>
      <c r="AI24" s="65"/>
      <c r="AJ24" s="61"/>
      <c r="AK24" s="61"/>
      <c r="AL24" s="61"/>
      <c r="AM24" s="59"/>
    </row>
    <row r="25" spans="1:39" ht="145.5" customHeight="1">
      <c r="A25" s="105">
        <v>18</v>
      </c>
      <c r="B25" s="105" t="str">
        <f>IFERROR(VLOOKUP($A25,'★共通（5-1-1）'!$A$9:$AH$126,2,FALSE)&amp;"","")</f>
        <v>運営基準の見直し</v>
      </c>
      <c r="C25" s="106" t="str">
        <f>IFERROR(VLOOKUP($A25,'★共通（5-1-1）'!$A$9:$AH$126,3,FALSE)&amp;"","")</f>
        <v>医師・歯科医師から介護支援専門員への情報提供の充実</v>
      </c>
      <c r="D25" s="105" t="str">
        <f>IFERROR(VLOOKUP($A25,'★共通（5-1-1）'!$A$9:$AH$126,4,FALSE)&amp;"","")</f>
        <v/>
      </c>
      <c r="E25" s="105" t="str">
        <f>IFERROR(VLOOKUP($A25,'★共通（5-1-1）'!$A$9:$AH$126,5,FALSE)&amp;"","")</f>
        <v/>
      </c>
      <c r="F25" s="106" t="str">
        <f>IFERROR(VLOOKUP($A25,'★共通（5-1-1）'!$A$9:$AH$126,6,FALSE)&amp;"","")</f>
        <v>・医師・歯科医師による居宅療養管理指導について、医師・歯科医師から介護支援専門員に適時に必要な情報が提供され、ケアマネジメントに活用されるようにする観点から、算定要件である介護支援専門員への情報提供に当たっての様式について見直しを行う。
　〇医師：主治医意見書の様式を踏まえた新たな様式を設定。
　〇歯科医師：歯科疾患在宅療養管理料（医療）の様式を踏まえた新たな様式を設定。
　〇様式には、居宅要介護者の社会生活面の課題にも目を向け、地域社会における様々な支援へとつながるよう、関連の記載欄を設定。</v>
      </c>
      <c r="G25" s="107" t="str">
        <f>IFERROR(VLOOKUP($A25,'★共通（5-1-1）'!$A$9:$AH$126,7,FALSE)&amp;"","")</f>
        <v/>
      </c>
      <c r="H25" s="107" t="str">
        <f>IFERROR(VLOOKUP($A25,'★共通（5-1-1）'!$A$9:$AH$126,8,FALSE)&amp;"","")</f>
        <v/>
      </c>
      <c r="I25" s="107" t="str">
        <f>IFERROR(VLOOKUP($A25,'★共通（5-1-1）'!$A$9:$AH$126,9,FALSE)&amp;"","")</f>
        <v/>
      </c>
      <c r="J25" s="107" t="str">
        <f>IFERROR(VLOOKUP($A25,'★共通（5-1-1）'!$A$9:$AH$126,10,FALSE)&amp;"","")</f>
        <v/>
      </c>
      <c r="K25" s="107" t="str">
        <f>IFERROR(VLOOKUP($A25,'★共通（5-1-1）'!$A$9:$AH$126,11,FALSE)&amp;"","")</f>
        <v>24</v>
      </c>
      <c r="L25" s="107" t="str">
        <f>IFERROR(VLOOKUP($A25,'★共通（5-1-1）'!$A$9:$AH$126,12,FALSE)&amp;"","")</f>
        <v/>
      </c>
      <c r="M25" s="107" t="str">
        <f>IFERROR(VLOOKUP($A25,'★共通（5-1-1）'!$A$9:$AH$126,13,FALSE)&amp;"","")</f>
        <v/>
      </c>
      <c r="N25" s="107" t="str">
        <f>IFERROR(VLOOKUP($A25,'★共通（5-1-1）'!$A$9:$AH$126,14,FALSE)&amp;"","")</f>
        <v/>
      </c>
      <c r="O25" s="107" t="str">
        <f>IFERROR(VLOOKUP($A25,'★共通（5-1-1）'!$A$9:$AH$126,15,FALSE)&amp;"","")</f>
        <v/>
      </c>
      <c r="P25" s="107" t="str">
        <f>IFERROR(VLOOKUP($A25,'★共通（5-1-1）'!$A$9:$AH$126,16,FALSE)&amp;"","")</f>
        <v/>
      </c>
      <c r="Q25" s="107" t="str">
        <f>IFERROR(VLOOKUP($A25,'★共通（5-1-1）'!$A$9:$AH$126,17,FALSE)&amp;"","")</f>
        <v/>
      </c>
      <c r="R25" s="107" t="str">
        <f>IFERROR(VLOOKUP($A25,'★共通（5-1-1）'!$A$9:$AH$126,18,FALSE)&amp;"","")</f>
        <v/>
      </c>
      <c r="S25" s="107" t="str">
        <f>IFERROR(VLOOKUP($A25,'★共通（5-1-1）'!$A$9:$AH$126,19,FALSE)&amp;"","")</f>
        <v/>
      </c>
      <c r="T25" s="107" t="str">
        <f>IFERROR(VLOOKUP($A25,'★共通（5-1-1）'!$A$9:$AH$126,20,FALSE)&amp;"","")</f>
        <v/>
      </c>
      <c r="U25" s="107" t="str">
        <f>IFERROR(VLOOKUP($A25,'★共通（5-1-1）'!$A$9:$AH$126,21,FALSE)&amp;"","")</f>
        <v/>
      </c>
      <c r="V25" s="107" t="str">
        <f>IFERROR(VLOOKUP($A25,'★共通（5-1-1）'!$A$9:$AH$126,22,FALSE)&amp;"","")</f>
        <v/>
      </c>
      <c r="W25" s="107" t="str">
        <f>IFERROR(VLOOKUP($A25,'★共通（5-1-1）'!$A$9:$AH$126,23,FALSE)&amp;"","")</f>
        <v/>
      </c>
      <c r="X25" s="107" t="str">
        <f>IFERROR(VLOOKUP($A25,'★共通（5-1-1）'!$A$9:$AH$126,24,FALSE)&amp;"","")</f>
        <v/>
      </c>
      <c r="Y25" s="107" t="str">
        <f>IFERROR(VLOOKUP($A25,'★共通（5-1-1）'!$A$9:$AH$126,25,FALSE)&amp;"","")</f>
        <v/>
      </c>
      <c r="Z25" s="107" t="str">
        <f>IFERROR(VLOOKUP($A25,'★共通（5-1-1）'!$A$9:$AH$126,26,FALSE)&amp;"","")</f>
        <v/>
      </c>
      <c r="AA25" s="107" t="str">
        <f>IFERROR(VLOOKUP($A25,'★共通（5-1-1）'!$A$9:$AH$126,27,FALSE)&amp;"","")</f>
        <v/>
      </c>
      <c r="AB25" s="107" t="str">
        <f>IFERROR(VLOOKUP($A25,'★共通（5-1-1）'!$A$9:$AH$126,28,FALSE)&amp;"","")</f>
        <v/>
      </c>
      <c r="AC25" s="107" t="str">
        <f>IFERROR(VLOOKUP($A25,'★共通（5-1-1）'!$A$9:$AH$126,29,FALSE)&amp;"","")</f>
        <v/>
      </c>
      <c r="AD25" s="107" t="str">
        <f>IFERROR(VLOOKUP($A25,'★共通（5-1-1）'!$A$9:$AH$126,30,FALSE)&amp;"","")</f>
        <v/>
      </c>
      <c r="AE25" s="107" t="str">
        <f>IFERROR(VLOOKUP($A25,'★共通（5-1-1）'!$A$9:$AH$126,31,FALSE)&amp;"","")</f>
        <v/>
      </c>
      <c r="AF25" s="107" t="str">
        <f>IFERROR(VLOOKUP($A25,'★共通（5-1-1）'!$A$9:$AH$126,32,FALSE)&amp;"","")</f>
        <v/>
      </c>
      <c r="AG25" s="107" t="str">
        <f>IFERROR(VLOOKUP($A25,'★共通（5-1-1）'!$A$9:$AH$126,33,FALSE)&amp;"","")</f>
        <v/>
      </c>
      <c r="AH25" s="107" t="str">
        <f>IFERROR(VLOOKUP($A25,'★共通（5-1-1）'!$A$9:$AH$126,34,FALSE)&amp;"","")</f>
        <v/>
      </c>
      <c r="AI25" s="65"/>
      <c r="AJ25" s="61"/>
      <c r="AK25" s="61"/>
      <c r="AL25" s="61"/>
      <c r="AM25" s="59"/>
    </row>
    <row r="26" spans="1:39" ht="98.25" customHeight="1">
      <c r="A26" s="105">
        <v>19</v>
      </c>
      <c r="B26" s="105" t="str">
        <f>IFERROR(VLOOKUP($A26,'★共通（5-1-1）'!$A$9:$AH$126,2,FALSE)&amp;"","")</f>
        <v>介護報酬の見直し</v>
      </c>
      <c r="C26" s="106" t="str">
        <f>IFERROR(VLOOKUP($A26,'★共通（5-1-1）'!$A$9:$AH$126,3,FALSE)&amp;"","")</f>
        <v>外部の管理栄養士による居宅療養管理指導の評価</v>
      </c>
      <c r="D26" s="105" t="str">
        <f>IFERROR(VLOOKUP($A26,'★共通（5-1-1）'!$A$9:$AH$126,4,FALSE)&amp;"","")</f>
        <v/>
      </c>
      <c r="E26" s="105" t="str">
        <f>IFERROR(VLOOKUP($A26,'★共通（5-1-1）'!$A$9:$AH$126,5,FALSE)&amp;"","")</f>
        <v>新</v>
      </c>
      <c r="F26" s="106" t="str">
        <f>IFERROR(VLOOKUP($A26,'★共通（5-1-1）'!$A$9:$AH$126,6,FALSE)&amp;"","")</f>
        <v>・管理栄養士による居宅療養管理指導について、居宅において栄養改善が必要な要介護高齢者が一定数いる中で、算定回数が極めて少ない現状を踏まえ、診療報酬の例も参考に、当該事業所以外（他の医療機関、介護保険施設（※）、日本栄養士会又は都道府県栄養士会が設置・運営する「栄養ケア・ステーション」）の管理栄養士が実施する場合の区分を新たに設定する。
　※ 介護保険施設は，常勤で１以上又は栄養マネジメント強化加算の算定要件の数を超えて管理栄養士を廃止している施設に限る。</v>
      </c>
      <c r="G26" s="107" t="str">
        <f>IFERROR(VLOOKUP($A26,'★共通（5-1-1）'!$A$9:$AH$126,7,FALSE)&amp;"","")</f>
        <v/>
      </c>
      <c r="H26" s="107" t="str">
        <f>IFERROR(VLOOKUP($A26,'★共通（5-1-1）'!$A$9:$AH$126,8,FALSE)&amp;"","")</f>
        <v/>
      </c>
      <c r="I26" s="107" t="str">
        <f>IFERROR(VLOOKUP($A26,'★共通（5-1-1）'!$A$9:$AH$126,9,FALSE)&amp;"","")</f>
        <v/>
      </c>
      <c r="J26" s="107" t="str">
        <f>IFERROR(VLOOKUP($A26,'★共通（5-1-1）'!$A$9:$AH$126,10,FALSE)&amp;"","")</f>
        <v/>
      </c>
      <c r="K26" s="107" t="str">
        <f>IFERROR(VLOOKUP($A26,'★共通（5-1-1）'!$A$9:$AH$126,11,FALSE)&amp;"","")</f>
        <v>25</v>
      </c>
      <c r="L26" s="107" t="str">
        <f>IFERROR(VLOOKUP($A26,'★共通（5-1-1）'!$A$9:$AH$126,12,FALSE)&amp;"","")</f>
        <v/>
      </c>
      <c r="M26" s="107" t="str">
        <f>IFERROR(VLOOKUP($A26,'★共通（5-1-1）'!$A$9:$AH$126,13,FALSE)&amp;"","")</f>
        <v/>
      </c>
      <c r="N26" s="107" t="str">
        <f>IFERROR(VLOOKUP($A26,'★共通（5-1-1）'!$A$9:$AH$126,14,FALSE)&amp;"","")</f>
        <v/>
      </c>
      <c r="O26" s="107" t="str">
        <f>IFERROR(VLOOKUP($A26,'★共通（5-1-1）'!$A$9:$AH$126,15,FALSE)&amp;"","")</f>
        <v/>
      </c>
      <c r="P26" s="107" t="str">
        <f>IFERROR(VLOOKUP($A26,'★共通（5-1-1）'!$A$9:$AH$126,16,FALSE)&amp;"","")</f>
        <v/>
      </c>
      <c r="Q26" s="107" t="str">
        <f>IFERROR(VLOOKUP($A26,'★共通（5-1-1）'!$A$9:$AH$126,17,FALSE)&amp;"","")</f>
        <v/>
      </c>
      <c r="R26" s="107" t="str">
        <f>IFERROR(VLOOKUP($A26,'★共通（5-1-1）'!$A$9:$AH$126,18,FALSE)&amp;"","")</f>
        <v/>
      </c>
      <c r="S26" s="107" t="str">
        <f>IFERROR(VLOOKUP($A26,'★共通（5-1-1）'!$A$9:$AH$126,19,FALSE)&amp;"","")</f>
        <v/>
      </c>
      <c r="T26" s="107" t="str">
        <f>IFERROR(VLOOKUP($A26,'★共通（5-1-1）'!$A$9:$AH$126,20,FALSE)&amp;"","")</f>
        <v/>
      </c>
      <c r="U26" s="107" t="str">
        <f>IFERROR(VLOOKUP($A26,'★共通（5-1-1）'!$A$9:$AH$126,21,FALSE)&amp;"","")</f>
        <v/>
      </c>
      <c r="V26" s="107" t="str">
        <f>IFERROR(VLOOKUP($A26,'★共通（5-1-1）'!$A$9:$AH$126,22,FALSE)&amp;"","")</f>
        <v/>
      </c>
      <c r="W26" s="107" t="str">
        <f>IFERROR(VLOOKUP($A26,'★共通（5-1-1）'!$A$9:$AH$126,23,FALSE)&amp;"","")</f>
        <v/>
      </c>
      <c r="X26" s="107" t="str">
        <f>IFERROR(VLOOKUP($A26,'★共通（5-1-1）'!$A$9:$AH$126,24,FALSE)&amp;"","")</f>
        <v/>
      </c>
      <c r="Y26" s="107" t="str">
        <f>IFERROR(VLOOKUP($A26,'★共通（5-1-1）'!$A$9:$AH$126,25,FALSE)&amp;"","")</f>
        <v/>
      </c>
      <c r="Z26" s="107" t="str">
        <f>IFERROR(VLOOKUP($A26,'★共通（5-1-1）'!$A$9:$AH$126,26,FALSE)&amp;"","")</f>
        <v/>
      </c>
      <c r="AA26" s="107" t="str">
        <f>IFERROR(VLOOKUP($A26,'★共通（5-1-1）'!$A$9:$AH$126,27,FALSE)&amp;"","")</f>
        <v/>
      </c>
      <c r="AB26" s="107" t="str">
        <f>IFERROR(VLOOKUP($A26,'★共通（5-1-1）'!$A$9:$AH$126,28,FALSE)&amp;"","")</f>
        <v/>
      </c>
      <c r="AC26" s="107" t="str">
        <f>IFERROR(VLOOKUP($A26,'★共通（5-1-1）'!$A$9:$AH$126,29,FALSE)&amp;"","")</f>
        <v/>
      </c>
      <c r="AD26" s="107" t="str">
        <f>IFERROR(VLOOKUP($A26,'★共通（5-1-1）'!$A$9:$AH$126,30,FALSE)&amp;"","")</f>
        <v/>
      </c>
      <c r="AE26" s="107" t="str">
        <f>IFERROR(VLOOKUP($A26,'★共通（5-1-1）'!$A$9:$AH$126,31,FALSE)&amp;"","")</f>
        <v/>
      </c>
      <c r="AF26" s="107" t="str">
        <f>IFERROR(VLOOKUP($A26,'★共通（5-1-1）'!$A$9:$AH$126,32,FALSE)&amp;"","")</f>
        <v/>
      </c>
      <c r="AG26" s="107" t="str">
        <f>IFERROR(VLOOKUP($A26,'★共通（5-1-1）'!$A$9:$AH$126,33,FALSE)&amp;"","")</f>
        <v/>
      </c>
      <c r="AH26" s="107" t="str">
        <f>IFERROR(VLOOKUP($A26,'★共通（5-1-1）'!$A$9:$AH$126,34,FALSE)&amp;"","")</f>
        <v/>
      </c>
      <c r="AI26" s="65"/>
      <c r="AJ26" s="61"/>
      <c r="AK26" s="61"/>
      <c r="AL26" s="61"/>
      <c r="AM26" s="59"/>
    </row>
    <row r="27" spans="1:39" ht="91.5" customHeight="1">
      <c r="A27" s="105">
        <v>20</v>
      </c>
      <c r="B27" s="105" t="str">
        <f>IFERROR(VLOOKUP($A27,'★共通（5-1-1）'!$A$9:$AH$126,2,FALSE)&amp;"","")</f>
        <v>運営基準の見直し</v>
      </c>
      <c r="C27" s="106" t="str">
        <f>IFERROR(VLOOKUP($A27,'★共通（5-1-1）'!$A$9:$AH$126,3,FALSE)&amp;"","")</f>
        <v>歯科衛生士等による居宅療養管理指導の充実</v>
      </c>
      <c r="D27" s="105" t="str">
        <f>IFERROR(VLOOKUP($A27,'★共通（5-1-1）'!$A$9:$AH$126,4,FALSE)&amp;"","")</f>
        <v/>
      </c>
      <c r="E27" s="105" t="str">
        <f>IFERROR(VLOOKUP($A27,'★共通（5-1-1）'!$A$9:$AH$126,5,FALSE)&amp;"","")</f>
        <v/>
      </c>
      <c r="F27" s="106" t="str">
        <f>IFERROR(VLOOKUP($A27,'★共通（5-1-1）'!$A$9:$AH$126,6,FALSE)&amp;"","")</f>
        <v>・歯科衛生士等による居宅療養管理指導を行った場合の記録等の様式について、その充実を図る観点から、診療報酬における訪問歯科衛生指導料や歯科衛生実地指導料の記載内容を参考に新たな様式を設定する。</v>
      </c>
      <c r="G27" s="107" t="str">
        <f>IFERROR(VLOOKUP($A27,'★共通（5-1-1）'!$A$9:$AH$126,7,FALSE)&amp;"","")</f>
        <v/>
      </c>
      <c r="H27" s="107" t="str">
        <f>IFERROR(VLOOKUP($A27,'★共通（5-1-1）'!$A$9:$AH$126,8,FALSE)&amp;"","")</f>
        <v/>
      </c>
      <c r="I27" s="107" t="str">
        <f>IFERROR(VLOOKUP($A27,'★共通（5-1-1）'!$A$9:$AH$126,9,FALSE)&amp;"","")</f>
        <v/>
      </c>
      <c r="J27" s="107" t="str">
        <f>IFERROR(VLOOKUP($A27,'★共通（5-1-1）'!$A$9:$AH$126,10,FALSE)&amp;"","")</f>
        <v/>
      </c>
      <c r="K27" s="107" t="str">
        <f>IFERROR(VLOOKUP($A27,'★共通（5-1-1）'!$A$9:$AH$126,11,FALSE)&amp;"","")</f>
        <v>26</v>
      </c>
      <c r="L27" s="107" t="str">
        <f>IFERROR(VLOOKUP($A27,'★共通（5-1-1）'!$A$9:$AH$126,12,FALSE)&amp;"","")</f>
        <v/>
      </c>
      <c r="M27" s="107" t="str">
        <f>IFERROR(VLOOKUP($A27,'★共通（5-1-1）'!$A$9:$AH$126,13,FALSE)&amp;"","")</f>
        <v/>
      </c>
      <c r="N27" s="107" t="str">
        <f>IFERROR(VLOOKUP($A27,'★共通（5-1-1）'!$A$9:$AH$126,14,FALSE)&amp;"","")</f>
        <v/>
      </c>
      <c r="O27" s="107" t="str">
        <f>IFERROR(VLOOKUP($A27,'★共通（5-1-1）'!$A$9:$AH$126,15,FALSE)&amp;"","")</f>
        <v/>
      </c>
      <c r="P27" s="107" t="str">
        <f>IFERROR(VLOOKUP($A27,'★共通（5-1-1）'!$A$9:$AH$126,16,FALSE)&amp;"","")</f>
        <v/>
      </c>
      <c r="Q27" s="107" t="str">
        <f>IFERROR(VLOOKUP($A27,'★共通（5-1-1）'!$A$9:$AH$126,17,FALSE)&amp;"","")</f>
        <v/>
      </c>
      <c r="R27" s="107" t="str">
        <f>IFERROR(VLOOKUP($A27,'★共通（5-1-1）'!$A$9:$AH$126,18,FALSE)&amp;"","")</f>
        <v/>
      </c>
      <c r="S27" s="107" t="str">
        <f>IFERROR(VLOOKUP($A27,'★共通（5-1-1）'!$A$9:$AH$126,19,FALSE)&amp;"","")</f>
        <v/>
      </c>
      <c r="T27" s="107" t="str">
        <f>IFERROR(VLOOKUP($A27,'★共通（5-1-1）'!$A$9:$AH$126,20,FALSE)&amp;"","")</f>
        <v/>
      </c>
      <c r="U27" s="107" t="str">
        <f>IFERROR(VLOOKUP($A27,'★共通（5-1-1）'!$A$9:$AH$126,21,FALSE)&amp;"","")</f>
        <v/>
      </c>
      <c r="V27" s="107" t="str">
        <f>IFERROR(VLOOKUP($A27,'★共通（5-1-1）'!$A$9:$AH$126,22,FALSE)&amp;"","")</f>
        <v/>
      </c>
      <c r="W27" s="107" t="str">
        <f>IFERROR(VLOOKUP($A27,'★共通（5-1-1）'!$A$9:$AH$126,23,FALSE)&amp;"","")</f>
        <v/>
      </c>
      <c r="X27" s="107" t="str">
        <f>IFERROR(VLOOKUP($A27,'★共通（5-1-1）'!$A$9:$AH$126,24,FALSE)&amp;"","")</f>
        <v/>
      </c>
      <c r="Y27" s="107" t="str">
        <f>IFERROR(VLOOKUP($A27,'★共通（5-1-1）'!$A$9:$AH$126,25,FALSE)&amp;"","")</f>
        <v/>
      </c>
      <c r="Z27" s="107" t="str">
        <f>IFERROR(VLOOKUP($A27,'★共通（5-1-1）'!$A$9:$AH$126,26,FALSE)&amp;"","")</f>
        <v/>
      </c>
      <c r="AA27" s="107" t="str">
        <f>IFERROR(VLOOKUP($A27,'★共通（5-1-1）'!$A$9:$AH$126,27,FALSE)&amp;"","")</f>
        <v/>
      </c>
      <c r="AB27" s="107" t="str">
        <f>IFERROR(VLOOKUP($A27,'★共通（5-1-1）'!$A$9:$AH$126,28,FALSE)&amp;"","")</f>
        <v/>
      </c>
      <c r="AC27" s="107" t="str">
        <f>IFERROR(VLOOKUP($A27,'★共通（5-1-1）'!$A$9:$AH$126,29,FALSE)&amp;"","")</f>
        <v/>
      </c>
      <c r="AD27" s="107" t="str">
        <f>IFERROR(VLOOKUP($A27,'★共通（5-1-1）'!$A$9:$AH$126,30,FALSE)&amp;"","")</f>
        <v/>
      </c>
      <c r="AE27" s="107" t="str">
        <f>IFERROR(VLOOKUP($A27,'★共通（5-1-1）'!$A$9:$AH$126,31,FALSE)&amp;"","")</f>
        <v/>
      </c>
      <c r="AF27" s="107" t="str">
        <f>IFERROR(VLOOKUP($A27,'★共通（5-1-1）'!$A$9:$AH$126,32,FALSE)&amp;"","")</f>
        <v/>
      </c>
      <c r="AG27" s="107" t="str">
        <f>IFERROR(VLOOKUP($A27,'★共通（5-1-1）'!$A$9:$AH$126,33,FALSE)&amp;"","")</f>
        <v/>
      </c>
      <c r="AH27" s="107" t="str">
        <f>IFERROR(VLOOKUP($A27,'★共通（5-1-1）'!$A$9:$AH$126,34,FALSE)&amp;"","")</f>
        <v/>
      </c>
      <c r="AI27" s="61"/>
      <c r="AJ27" s="61"/>
      <c r="AK27" s="65"/>
      <c r="AL27" s="61"/>
      <c r="AM27" s="59"/>
    </row>
    <row r="28" spans="1:39" ht="94.5" customHeight="1">
      <c r="A28" s="105">
        <v>21</v>
      </c>
      <c r="B28" s="105" t="str">
        <f>IFERROR(VLOOKUP($A28,'★共通（5-1-1）'!$A$9:$AH$126,2,FALSE)&amp;"","")</f>
        <v>介護報酬の見直し</v>
      </c>
      <c r="C28" s="106" t="str">
        <f>IFERROR(VLOOKUP($A28,'★共通（5-1-1）'!$A$9:$AH$126,3,FALSE)&amp;"","")</f>
        <v>短期入所療養介護における医学的管理の評価の充実</v>
      </c>
      <c r="D28" s="105" t="str">
        <f>IFERROR(VLOOKUP($A28,'★共通（5-1-1）'!$A$9:$AH$126,4,FALSE)&amp;"","")</f>
        <v>総合医学管理加算</v>
      </c>
      <c r="E28" s="105" t="str">
        <f>IFERROR(VLOOKUP($A28,'★共通（5-1-1）'!$A$9:$AH$126,5,FALSE)&amp;"","")</f>
        <v>新</v>
      </c>
      <c r="F28" s="106" t="str">
        <f>IFERROR(VLOOKUP($A28,'★共通（5-1-1）'!$A$9:$AH$126,6,FALSE)&amp;"","")</f>
        <v>・介護老人保健施設が提供する短期入所療養介護について、短期入所生活介護と利用目的や提供サービスが類似している状況があること等を踏まえ、医療ニーズのある利用者の受入の促進や介護老人保健施設における在宅療養支援機能の推進を図るため、医師が診療計画に基づき必要な診療、検査等を行い、退所時にかかりつけ医に情報提供を行う総合的な医学的管理を評価する新たな加算を創設する。
　〇治療管理を目的とし、以下の基準に従い、居宅サービス計画において計画的に行うこととなっていない指定短期入所療養介護を行った場合に、７日を限度として１日につき所定単位数を加算。
　　・診療方針を定め、治療管理として投薬、検査、注射、処置等を行うこと。
　　・診療方針、診断、診断を行った日、実施した投薬、検査、注射、処置等の内容等を診療録に記載すること。
　　・かかりつけ医に対し、利用者の同意を得て、診療状況を示す文書を添えて必要な情報の提供を行うこと。</v>
      </c>
      <c r="G28" s="107" t="str">
        <f>IFERROR(VLOOKUP($A28,'★共通（5-1-1）'!$A$9:$AH$126,7,FALSE)&amp;"","")</f>
        <v/>
      </c>
      <c r="H28" s="107" t="str">
        <f>IFERROR(VLOOKUP($A28,'★共通（5-1-1）'!$A$9:$AH$126,8,FALSE)&amp;"","")</f>
        <v/>
      </c>
      <c r="I28" s="107" t="str">
        <f>IFERROR(VLOOKUP($A28,'★共通（5-1-1）'!$A$9:$AH$126,9,FALSE)&amp;"","")</f>
        <v/>
      </c>
      <c r="J28" s="107" t="str">
        <f>IFERROR(VLOOKUP($A28,'★共通（5-1-1）'!$A$9:$AH$126,10,FALSE)&amp;"","")</f>
        <v/>
      </c>
      <c r="K28" s="107" t="str">
        <f>IFERROR(VLOOKUP($A28,'★共通（5-1-1）'!$A$9:$AH$126,11,FALSE)&amp;"","")</f>
        <v/>
      </c>
      <c r="L28" s="107" t="str">
        <f>IFERROR(VLOOKUP($A28,'★共通（5-1-1）'!$A$9:$AH$126,12,FALSE)&amp;"","")</f>
        <v/>
      </c>
      <c r="M28" s="107" t="str">
        <f>IFERROR(VLOOKUP($A28,'★共通（5-1-1）'!$A$9:$AH$126,13,FALSE)&amp;"","")</f>
        <v/>
      </c>
      <c r="N28" s="107" t="str">
        <f>IFERROR(VLOOKUP($A28,'★共通（5-1-1）'!$A$9:$AH$126,14,FALSE)&amp;"","")</f>
        <v/>
      </c>
      <c r="O28" s="107" t="str">
        <f>IFERROR(VLOOKUP($A28,'★共通（5-1-1）'!$A$9:$AH$126,15,FALSE)&amp;"","")</f>
        <v>27</v>
      </c>
      <c r="P28" s="107" t="str">
        <f>IFERROR(VLOOKUP($A28,'★共通（5-1-1）'!$A$9:$AH$126,16,FALSE)&amp;"","")</f>
        <v/>
      </c>
      <c r="Q28" s="107" t="str">
        <f>IFERROR(VLOOKUP($A28,'★共通（5-1-1）'!$A$9:$AH$126,17,FALSE)&amp;"","")</f>
        <v/>
      </c>
      <c r="R28" s="107" t="str">
        <f>IFERROR(VLOOKUP($A28,'★共通（5-1-1）'!$A$9:$AH$126,18,FALSE)&amp;"","")</f>
        <v/>
      </c>
      <c r="S28" s="107" t="str">
        <f>IFERROR(VLOOKUP($A28,'★共通（5-1-1）'!$A$9:$AH$126,19,FALSE)&amp;"","")</f>
        <v/>
      </c>
      <c r="T28" s="107" t="str">
        <f>IFERROR(VLOOKUP($A28,'★共通（5-1-1）'!$A$9:$AH$126,20,FALSE)&amp;"","")</f>
        <v/>
      </c>
      <c r="U28" s="107" t="str">
        <f>IFERROR(VLOOKUP($A28,'★共通（5-1-1）'!$A$9:$AH$126,21,FALSE)&amp;"","")</f>
        <v/>
      </c>
      <c r="V28" s="107" t="str">
        <f>IFERROR(VLOOKUP($A28,'★共通（5-1-1）'!$A$9:$AH$126,22,FALSE)&amp;"","")</f>
        <v/>
      </c>
      <c r="W28" s="107" t="str">
        <f>IFERROR(VLOOKUP($A28,'★共通（5-1-1）'!$A$9:$AH$126,23,FALSE)&amp;"","")</f>
        <v/>
      </c>
      <c r="X28" s="107" t="str">
        <f>IFERROR(VLOOKUP($A28,'★共通（5-1-1）'!$A$9:$AH$126,24,FALSE)&amp;"","")</f>
        <v/>
      </c>
      <c r="Y28" s="107" t="str">
        <f>IFERROR(VLOOKUP($A28,'★共通（5-1-1）'!$A$9:$AH$126,25,FALSE)&amp;"","")</f>
        <v/>
      </c>
      <c r="Z28" s="107" t="str">
        <f>IFERROR(VLOOKUP($A28,'★共通（5-1-1）'!$A$9:$AH$126,26,FALSE)&amp;"","")</f>
        <v/>
      </c>
      <c r="AA28" s="107" t="str">
        <f>IFERROR(VLOOKUP($A28,'★共通（5-1-1）'!$A$9:$AH$126,27,FALSE)&amp;"","")</f>
        <v/>
      </c>
      <c r="AB28" s="107" t="str">
        <f>IFERROR(VLOOKUP($A28,'★共通（5-1-1）'!$A$9:$AH$126,28,FALSE)&amp;"","")</f>
        <v/>
      </c>
      <c r="AC28" s="107" t="str">
        <f>IFERROR(VLOOKUP($A28,'★共通（5-1-1）'!$A$9:$AH$126,29,FALSE)&amp;"","")</f>
        <v/>
      </c>
      <c r="AD28" s="107" t="str">
        <f>IFERROR(VLOOKUP($A28,'★共通（5-1-1）'!$A$9:$AH$126,30,FALSE)&amp;"","")</f>
        <v/>
      </c>
      <c r="AE28" s="107" t="str">
        <f>IFERROR(VLOOKUP($A28,'★共通（5-1-1）'!$A$9:$AH$126,31,FALSE)&amp;"","")</f>
        <v/>
      </c>
      <c r="AF28" s="107" t="str">
        <f>IFERROR(VLOOKUP($A28,'★共通（5-1-1）'!$A$9:$AH$126,32,FALSE)&amp;"","")</f>
        <v/>
      </c>
      <c r="AG28" s="107" t="str">
        <f>IFERROR(VLOOKUP($A28,'★共通（5-1-1）'!$A$9:$AH$126,33,FALSE)&amp;"","")</f>
        <v/>
      </c>
      <c r="AH28" s="107" t="str">
        <f>IFERROR(VLOOKUP($A28,'★共通（5-1-1）'!$A$9:$AH$126,34,FALSE)&amp;"","")</f>
        <v/>
      </c>
      <c r="AI28" s="61"/>
      <c r="AJ28" s="61"/>
      <c r="AK28" s="65"/>
      <c r="AL28" s="61"/>
      <c r="AM28" s="59"/>
    </row>
    <row r="29" spans="1:39" ht="104.25" customHeight="1">
      <c r="A29" s="105">
        <v>22</v>
      </c>
      <c r="B29" s="105" t="str">
        <f>IFERROR(VLOOKUP($A29,'★共通（5-1-1）'!$A$9:$AH$126,2,FALSE)&amp;"","")</f>
        <v>介護報酬の見直し</v>
      </c>
      <c r="C29" s="106" t="str">
        <f>IFERROR(VLOOKUP($A29,'★共通（5-1-1）'!$A$9:$AH$126,3,FALSE)&amp;"","")</f>
        <v>認知症グループホームにおける医療ニーズへの対応強化</v>
      </c>
      <c r="D29" s="105" t="str">
        <f>IFERROR(VLOOKUP($A29,'★共通（5-1-1）'!$A$9:$AH$126,4,FALSE)&amp;"","")</f>
        <v>医療連携体制加算Ⅱ
医療連携体制加算Ⅲ</v>
      </c>
      <c r="E29" s="105" t="str">
        <f>IFERROR(VLOOKUP($A29,'★共通（5-1-1）'!$A$9:$AH$126,5,FALSE)&amp;"","")</f>
        <v/>
      </c>
      <c r="F29" s="106" t="str">
        <f>IFERROR(VLOOKUP($A29,'★共通（5-1-1）'!$A$9:$AH$126,6,FALSE)&amp;"","")</f>
        <v>・認知症グループホームにおいて、医療ニーズのある入居者への対応を適切に評価し、医療ニーズのある者の積極的な受入れを促進する観点から、医療連携体制加算（Ⅱ）及び（Ⅲ）の医療的ケアが必要な者の受入実績要件（前12 月間において喀痰吸引又は経腸栄養が行われている者が１人以上）について、喀痰吸引・経腸栄養に加えて、医療ニーズへの対応状況や内容、負担を踏まえ、他の医療的ケアを追加する見直しを行う。</v>
      </c>
      <c r="G29" s="107" t="str">
        <f>IFERROR(VLOOKUP($A29,'★共通（5-1-1）'!$A$9:$AH$126,7,FALSE)&amp;"","")</f>
        <v/>
      </c>
      <c r="H29" s="107" t="str">
        <f>IFERROR(VLOOKUP($A29,'★共通（5-1-1）'!$A$9:$AH$126,8,FALSE)&amp;"","")</f>
        <v/>
      </c>
      <c r="I29" s="107" t="str">
        <f>IFERROR(VLOOKUP($A29,'★共通（5-1-1）'!$A$9:$AH$126,9,FALSE)&amp;"","")</f>
        <v/>
      </c>
      <c r="J29" s="107" t="str">
        <f>IFERROR(VLOOKUP($A29,'★共通（5-1-1）'!$A$9:$AH$126,10,FALSE)&amp;"","")</f>
        <v/>
      </c>
      <c r="K29" s="107" t="str">
        <f>IFERROR(VLOOKUP($A29,'★共通（5-1-1）'!$A$9:$AH$126,11,FALSE)&amp;"","")</f>
        <v/>
      </c>
      <c r="L29" s="107" t="str">
        <f>IFERROR(VLOOKUP($A29,'★共通（5-1-1）'!$A$9:$AH$126,12,FALSE)&amp;"","")</f>
        <v/>
      </c>
      <c r="M29" s="107" t="str">
        <f>IFERROR(VLOOKUP($A29,'★共通（5-1-1）'!$A$9:$AH$126,13,FALSE)&amp;"","")</f>
        <v/>
      </c>
      <c r="N29" s="107" t="str">
        <f>IFERROR(VLOOKUP($A29,'★共通（5-1-1）'!$A$9:$AH$126,14,FALSE)&amp;"","")</f>
        <v/>
      </c>
      <c r="O29" s="107" t="str">
        <f>IFERROR(VLOOKUP($A29,'★共通（5-1-1）'!$A$9:$AH$126,15,FALSE)&amp;"","")</f>
        <v/>
      </c>
      <c r="P29" s="107" t="str">
        <f>IFERROR(VLOOKUP($A29,'★共通（5-1-1）'!$A$9:$AH$126,16,FALSE)&amp;"","")</f>
        <v/>
      </c>
      <c r="Q29" s="107" t="str">
        <f>IFERROR(VLOOKUP($A29,'★共通（5-1-1）'!$A$9:$AH$126,17,FALSE)&amp;"","")</f>
        <v/>
      </c>
      <c r="R29" s="107" t="str">
        <f>IFERROR(VLOOKUP($A29,'★共通（5-1-1）'!$A$9:$AH$126,18,FALSE)&amp;"","")</f>
        <v/>
      </c>
      <c r="S29" s="107" t="str">
        <f>IFERROR(VLOOKUP($A29,'★共通（5-1-1）'!$A$9:$AH$126,19,FALSE)&amp;"","")</f>
        <v/>
      </c>
      <c r="T29" s="107" t="str">
        <f>IFERROR(VLOOKUP($A29,'★共通（5-1-1）'!$A$9:$AH$126,20,FALSE)&amp;"","")</f>
        <v/>
      </c>
      <c r="U29" s="107" t="str">
        <f>IFERROR(VLOOKUP($A29,'★共通（5-1-1）'!$A$9:$AH$126,21,FALSE)&amp;"","")</f>
        <v/>
      </c>
      <c r="V29" s="107" t="str">
        <f>IFERROR(VLOOKUP($A29,'★共通（5-1-1）'!$A$9:$AH$126,22,FALSE)&amp;"","")</f>
        <v/>
      </c>
      <c r="W29" s="107" t="str">
        <f>IFERROR(VLOOKUP($A29,'★共通（5-1-1）'!$A$9:$AH$126,23,FALSE)&amp;"","")</f>
        <v/>
      </c>
      <c r="X29" s="107" t="str">
        <f>IFERROR(VLOOKUP($A29,'★共通（5-1-1）'!$A$9:$AH$126,24,FALSE)&amp;"","")</f>
        <v/>
      </c>
      <c r="Y29" s="107" t="str">
        <f>IFERROR(VLOOKUP($A29,'★共通（5-1-1）'!$A$9:$AH$126,25,FALSE)&amp;"","")</f>
        <v>28※予防除く</v>
      </c>
      <c r="Z29" s="107" t="str">
        <f>IFERROR(VLOOKUP($A29,'★共通（5-1-1）'!$A$9:$AH$126,26,FALSE)&amp;"","")</f>
        <v/>
      </c>
      <c r="AA29" s="107" t="str">
        <f>IFERROR(VLOOKUP($A29,'★共通（5-1-1）'!$A$9:$AH$126,27,FALSE)&amp;"","")</f>
        <v/>
      </c>
      <c r="AB29" s="107" t="str">
        <f>IFERROR(VLOOKUP($A29,'★共通（5-1-1）'!$A$9:$AH$126,28,FALSE)&amp;"","")</f>
        <v/>
      </c>
      <c r="AC29" s="107" t="str">
        <f>IFERROR(VLOOKUP($A29,'★共通（5-1-1）'!$A$9:$AH$126,29,FALSE)&amp;"","")</f>
        <v/>
      </c>
      <c r="AD29" s="107" t="str">
        <f>IFERROR(VLOOKUP($A29,'★共通（5-1-1）'!$A$9:$AH$126,30,FALSE)&amp;"","")</f>
        <v/>
      </c>
      <c r="AE29" s="107" t="str">
        <f>IFERROR(VLOOKUP($A29,'★共通（5-1-1）'!$A$9:$AH$126,31,FALSE)&amp;"","")</f>
        <v/>
      </c>
      <c r="AF29" s="107" t="str">
        <f>IFERROR(VLOOKUP($A29,'★共通（5-1-1）'!$A$9:$AH$126,32,FALSE)&amp;"","")</f>
        <v/>
      </c>
      <c r="AG29" s="107" t="str">
        <f>IFERROR(VLOOKUP($A29,'★共通（5-1-1）'!$A$9:$AH$126,33,FALSE)&amp;"","")</f>
        <v/>
      </c>
      <c r="AH29" s="107" t="str">
        <f>IFERROR(VLOOKUP($A29,'★共通（5-1-1）'!$A$9:$AH$126,34,FALSE)&amp;"","")</f>
        <v/>
      </c>
      <c r="AI29" s="61"/>
      <c r="AJ29" s="61"/>
      <c r="AK29" s="65"/>
      <c r="AL29" s="61"/>
      <c r="AM29" s="59"/>
    </row>
    <row r="30" spans="1:39" ht="100.5" customHeight="1">
      <c r="A30" s="105">
        <v>23</v>
      </c>
      <c r="B30" s="105" t="str">
        <f>IFERROR(VLOOKUP($A30,'★共通（5-1-1）'!$A$9:$AH$126,2,FALSE)&amp;"","")</f>
        <v>介護報酬の見直し</v>
      </c>
      <c r="C30" s="106" t="str">
        <f>IFERROR(VLOOKUP($A30,'★共通（5-1-1）'!$A$9:$AH$126,3,FALSE)&amp;"","")</f>
        <v>退所前連携加算の見直し</v>
      </c>
      <c r="D30" s="105" t="str">
        <f>IFERROR(VLOOKUP($A30,'★共通（5-1-1）'!$A$9:$AH$126,4,FALSE)&amp;"","")</f>
        <v>入退所前連携加算Ⅰ
入退所前連携加算Ⅱ</v>
      </c>
      <c r="E30" s="105" t="str">
        <f>IFERROR(VLOOKUP($A30,'★共通（5-1-1）'!$A$9:$AH$126,5,FALSE)&amp;"","")</f>
        <v>新</v>
      </c>
      <c r="F30" s="106" t="str">
        <f>IFERROR(VLOOKUP($A30,'★共通（5-1-1）'!$A$9:$AH$126,6,FALSE)&amp;"","")</f>
        <v>・介護老人保健施設の入所者の早期の在宅復帰を促進する観点から、退所前連携加算について、現行の取組に加え、入所前後から入所者が退所後に利用を希望する居宅介護支援事業者と連携し、退所後の介護サービスの利用方針を定めた場合の区分を設定する。
・現行相当の加算区分については、新たな加算区分の取組を促進する観点から、評価の見直しを行う。</v>
      </c>
      <c r="G30" s="107" t="str">
        <f>IFERROR(VLOOKUP($A30,'★共通（5-1-1）'!$A$9:$AH$126,7,FALSE)&amp;"","")</f>
        <v/>
      </c>
      <c r="H30" s="107" t="str">
        <f>IFERROR(VLOOKUP($A30,'★共通（5-1-1）'!$A$9:$AH$126,8,FALSE)&amp;"","")</f>
        <v/>
      </c>
      <c r="I30" s="107" t="str">
        <f>IFERROR(VLOOKUP($A30,'★共通（5-1-1）'!$A$9:$AH$126,9,FALSE)&amp;"","")</f>
        <v/>
      </c>
      <c r="J30" s="107" t="str">
        <f>IFERROR(VLOOKUP($A30,'★共通（5-1-1）'!$A$9:$AH$126,10,FALSE)&amp;"","")</f>
        <v/>
      </c>
      <c r="K30" s="107" t="str">
        <f>IFERROR(VLOOKUP($A30,'★共通（5-1-1）'!$A$9:$AH$126,11,FALSE)&amp;"","")</f>
        <v/>
      </c>
      <c r="L30" s="107" t="str">
        <f>IFERROR(VLOOKUP($A30,'★共通（5-1-1）'!$A$9:$AH$126,12,FALSE)&amp;"","")</f>
        <v/>
      </c>
      <c r="M30" s="107" t="str">
        <f>IFERROR(VLOOKUP($A30,'★共通（5-1-1）'!$A$9:$AH$126,13,FALSE)&amp;"","")</f>
        <v/>
      </c>
      <c r="N30" s="107" t="str">
        <f>IFERROR(VLOOKUP($A30,'★共通（5-1-1）'!$A$9:$AH$126,14,FALSE)&amp;"","")</f>
        <v/>
      </c>
      <c r="O30" s="107" t="str">
        <f>IFERROR(VLOOKUP($A30,'★共通（5-1-1）'!$A$9:$AH$126,15,FALSE)&amp;"","")</f>
        <v/>
      </c>
      <c r="P30" s="107" t="str">
        <f>IFERROR(VLOOKUP($A30,'★共通（5-1-1）'!$A$9:$AH$126,16,FALSE)&amp;"","")</f>
        <v/>
      </c>
      <c r="Q30" s="107" t="str">
        <f>IFERROR(VLOOKUP($A30,'★共通（5-1-1）'!$A$9:$AH$126,17,FALSE)&amp;"","")</f>
        <v/>
      </c>
      <c r="R30" s="107" t="str">
        <f>IFERROR(VLOOKUP($A30,'★共通（5-1-1）'!$A$9:$AH$126,18,FALSE)&amp;"","")</f>
        <v/>
      </c>
      <c r="S30" s="107" t="str">
        <f>IFERROR(VLOOKUP($A30,'★共通（5-1-1）'!$A$9:$AH$126,19,FALSE)&amp;"","")</f>
        <v/>
      </c>
      <c r="T30" s="107" t="str">
        <f>IFERROR(VLOOKUP($A30,'★共通（5-1-1）'!$A$9:$AH$126,20,FALSE)&amp;"","")</f>
        <v/>
      </c>
      <c r="U30" s="107" t="str">
        <f>IFERROR(VLOOKUP($A30,'★共通（5-1-1）'!$A$9:$AH$126,21,FALSE)&amp;"","")</f>
        <v/>
      </c>
      <c r="V30" s="107" t="str">
        <f>IFERROR(VLOOKUP($A30,'★共通（5-1-1）'!$A$9:$AH$126,22,FALSE)&amp;"","")</f>
        <v/>
      </c>
      <c r="W30" s="107" t="str">
        <f>IFERROR(VLOOKUP($A30,'★共通（5-1-1）'!$A$9:$AH$126,23,FALSE)&amp;"","")</f>
        <v/>
      </c>
      <c r="X30" s="107" t="str">
        <f>IFERROR(VLOOKUP($A30,'★共通（5-1-1）'!$A$9:$AH$126,24,FALSE)&amp;"","")</f>
        <v/>
      </c>
      <c r="Y30" s="107" t="str">
        <f>IFERROR(VLOOKUP($A30,'★共通（5-1-1）'!$A$9:$AH$126,25,FALSE)&amp;"","")</f>
        <v/>
      </c>
      <c r="Z30" s="107" t="str">
        <f>IFERROR(VLOOKUP($A30,'★共通（5-1-1）'!$A$9:$AH$126,26,FALSE)&amp;"","")</f>
        <v/>
      </c>
      <c r="AA30" s="107" t="str">
        <f>IFERROR(VLOOKUP($A30,'★共通（5-1-1）'!$A$9:$AH$126,27,FALSE)&amp;"","")</f>
        <v/>
      </c>
      <c r="AB30" s="107" t="str">
        <f>IFERROR(VLOOKUP($A30,'★共通（5-1-1）'!$A$9:$AH$126,28,FALSE)&amp;"","")</f>
        <v/>
      </c>
      <c r="AC30" s="107" t="str">
        <f>IFERROR(VLOOKUP($A30,'★共通（5-1-1）'!$A$9:$AH$126,29,FALSE)&amp;"","")</f>
        <v/>
      </c>
      <c r="AD30" s="107" t="str">
        <f>IFERROR(VLOOKUP($A30,'★共通（5-1-1）'!$A$9:$AH$126,30,FALSE)&amp;"","")</f>
        <v/>
      </c>
      <c r="AE30" s="107" t="str">
        <f>IFERROR(VLOOKUP($A30,'★共通（5-1-1）'!$A$9:$AH$126,31,FALSE)&amp;"","")</f>
        <v>29</v>
      </c>
      <c r="AF30" s="107" t="str">
        <f>IFERROR(VLOOKUP($A30,'★共通（5-1-1）'!$A$9:$AH$126,32,FALSE)&amp;"","")</f>
        <v/>
      </c>
      <c r="AG30" s="107" t="str">
        <f>IFERROR(VLOOKUP($A30,'★共通（5-1-1）'!$A$9:$AH$126,33,FALSE)&amp;"","")</f>
        <v/>
      </c>
      <c r="AH30" s="107" t="str">
        <f>IFERROR(VLOOKUP($A30,'★共通（5-1-1）'!$A$9:$AH$126,34,FALSE)&amp;"","")</f>
        <v/>
      </c>
      <c r="AI30" s="61"/>
      <c r="AJ30" s="65"/>
      <c r="AK30" s="61"/>
      <c r="AL30" s="61"/>
      <c r="AM30" s="59"/>
    </row>
    <row r="31" spans="1:39" ht="132.75" customHeight="1">
      <c r="A31" s="105">
        <v>24</v>
      </c>
      <c r="B31" s="105" t="str">
        <f>IFERROR(VLOOKUP($A31,'★共通（5-1-1）'!$A$9:$AH$126,2,FALSE)&amp;"","")</f>
        <v>介護報酬の見直し</v>
      </c>
      <c r="C31" s="106" t="str">
        <f>IFERROR(VLOOKUP($A31,'★共通（5-1-1）'!$A$9:$AH$126,3,FALSE)&amp;"","")</f>
        <v>所定疾患療養費（要件見直し）</v>
      </c>
      <c r="D31" s="105" t="str">
        <f>IFERROR(VLOOKUP($A31,'★共通（5-1-1）'!$A$9:$AH$126,4,FALSE)&amp;"","")</f>
        <v>所定疾患施設療養費</v>
      </c>
      <c r="E31" s="105" t="str">
        <f>IFERROR(VLOOKUP($A31,'★共通（5-1-1）'!$A$9:$AH$126,5,FALSE)&amp;"","")</f>
        <v/>
      </c>
      <c r="F31" s="106" t="str">
        <f>IFERROR(VLOOKUP($A31,'★共通（5-1-1）'!$A$9:$AH$126,6,FALSE)&amp;"","")</f>
        <v>・所定疾患施設療養費について、介護老人保健施設の入所者により適切な医療を提供する観点から、介護老人保健施設における疾患の発症・治療状況を踏まえ、算定要件や算定日数、対象疾患等の見直しを行う。
　ア 算定要件において、検査の実施を明確化する。当該検査については、協力医療機関等と連携して行った検査を含むこととする。
　イ 所定疾患施設療養費（Ⅱ）の算定日数を、「連続する７日まで」から「連続する 10 日まで」に延長する
　ウ 対象疾患について、蜂窩織炎を追加する。
　エ 業務負担軽減の観点から、診療内容等の給付費明細書の摘要欄への記載は求めないこととする。</v>
      </c>
      <c r="G31" s="107" t="str">
        <f>IFERROR(VLOOKUP($A31,'★共通（5-1-1）'!$A$9:$AH$126,7,FALSE)&amp;"","")</f>
        <v/>
      </c>
      <c r="H31" s="107" t="str">
        <f>IFERROR(VLOOKUP($A31,'★共通（5-1-1）'!$A$9:$AH$126,8,FALSE)&amp;"","")</f>
        <v/>
      </c>
      <c r="I31" s="107" t="str">
        <f>IFERROR(VLOOKUP($A31,'★共通（5-1-1）'!$A$9:$AH$126,9,FALSE)&amp;"","")</f>
        <v/>
      </c>
      <c r="J31" s="107" t="str">
        <f>IFERROR(VLOOKUP($A31,'★共通（5-1-1）'!$A$9:$AH$126,10,FALSE)&amp;"","")</f>
        <v/>
      </c>
      <c r="K31" s="107" t="str">
        <f>IFERROR(VLOOKUP($A31,'★共通（5-1-1）'!$A$9:$AH$126,11,FALSE)&amp;"","")</f>
        <v/>
      </c>
      <c r="L31" s="107" t="str">
        <f>IFERROR(VLOOKUP($A31,'★共通（5-1-1）'!$A$9:$AH$126,12,FALSE)&amp;"","")</f>
        <v/>
      </c>
      <c r="M31" s="107" t="str">
        <f>IFERROR(VLOOKUP($A31,'★共通（5-1-1）'!$A$9:$AH$126,13,FALSE)&amp;"","")</f>
        <v/>
      </c>
      <c r="N31" s="107" t="str">
        <f>IFERROR(VLOOKUP($A31,'★共通（5-1-1）'!$A$9:$AH$126,14,FALSE)&amp;"","")</f>
        <v/>
      </c>
      <c r="O31" s="107" t="str">
        <f>IFERROR(VLOOKUP($A31,'★共通（5-1-1）'!$A$9:$AH$126,15,FALSE)&amp;"","")</f>
        <v/>
      </c>
      <c r="P31" s="107" t="str">
        <f>IFERROR(VLOOKUP($A31,'★共通（5-1-1）'!$A$9:$AH$126,16,FALSE)&amp;"","")</f>
        <v/>
      </c>
      <c r="Q31" s="107" t="str">
        <f>IFERROR(VLOOKUP($A31,'★共通（5-1-1）'!$A$9:$AH$126,17,FALSE)&amp;"","")</f>
        <v/>
      </c>
      <c r="R31" s="107" t="str">
        <f>IFERROR(VLOOKUP($A31,'★共通（5-1-1）'!$A$9:$AH$126,18,FALSE)&amp;"","")</f>
        <v/>
      </c>
      <c r="S31" s="107" t="str">
        <f>IFERROR(VLOOKUP($A31,'★共通（5-1-1）'!$A$9:$AH$126,19,FALSE)&amp;"","")</f>
        <v/>
      </c>
      <c r="T31" s="107" t="str">
        <f>IFERROR(VLOOKUP($A31,'★共通（5-1-1）'!$A$9:$AH$126,20,FALSE)&amp;"","")</f>
        <v/>
      </c>
      <c r="U31" s="107" t="str">
        <f>IFERROR(VLOOKUP($A31,'★共通（5-1-1）'!$A$9:$AH$126,21,FALSE)&amp;"","")</f>
        <v/>
      </c>
      <c r="V31" s="107" t="str">
        <f>IFERROR(VLOOKUP($A31,'★共通（5-1-1）'!$A$9:$AH$126,22,FALSE)&amp;"","")</f>
        <v/>
      </c>
      <c r="W31" s="107" t="str">
        <f>IFERROR(VLOOKUP($A31,'★共通（5-1-1）'!$A$9:$AH$126,23,FALSE)&amp;"","")</f>
        <v/>
      </c>
      <c r="X31" s="107" t="str">
        <f>IFERROR(VLOOKUP($A31,'★共通（5-1-1）'!$A$9:$AH$126,24,FALSE)&amp;"","")</f>
        <v/>
      </c>
      <c r="Y31" s="107" t="str">
        <f>IFERROR(VLOOKUP($A31,'★共通（5-1-1）'!$A$9:$AH$126,25,FALSE)&amp;"","")</f>
        <v/>
      </c>
      <c r="Z31" s="107" t="str">
        <f>IFERROR(VLOOKUP($A31,'★共通（5-1-1）'!$A$9:$AH$126,26,FALSE)&amp;"","")</f>
        <v/>
      </c>
      <c r="AA31" s="107" t="str">
        <f>IFERROR(VLOOKUP($A31,'★共通（5-1-1）'!$A$9:$AH$126,27,FALSE)&amp;"","")</f>
        <v/>
      </c>
      <c r="AB31" s="107" t="str">
        <f>IFERROR(VLOOKUP($A31,'★共通（5-1-1）'!$A$9:$AH$126,28,FALSE)&amp;"","")</f>
        <v/>
      </c>
      <c r="AC31" s="107" t="str">
        <f>IFERROR(VLOOKUP($A31,'★共通（5-1-1）'!$A$9:$AH$126,29,FALSE)&amp;"","")</f>
        <v/>
      </c>
      <c r="AD31" s="107" t="str">
        <f>IFERROR(VLOOKUP($A31,'★共通（5-1-1）'!$A$9:$AH$126,30,FALSE)&amp;"","")</f>
        <v/>
      </c>
      <c r="AE31" s="107" t="str">
        <f>IFERROR(VLOOKUP($A31,'★共通（5-1-1）'!$A$9:$AH$126,31,FALSE)&amp;"","")</f>
        <v>30</v>
      </c>
      <c r="AF31" s="107" t="str">
        <f>IFERROR(VLOOKUP($A31,'★共通（5-1-1）'!$A$9:$AH$126,32,FALSE)&amp;"","")</f>
        <v/>
      </c>
      <c r="AG31" s="107" t="str">
        <f>IFERROR(VLOOKUP($A31,'★共通（5-1-1）'!$A$9:$AH$126,33,FALSE)&amp;"","")</f>
        <v/>
      </c>
      <c r="AH31" s="107" t="str">
        <f>IFERROR(VLOOKUP($A31,'★共通（5-1-1）'!$A$9:$AH$126,34,FALSE)&amp;"","")</f>
        <v/>
      </c>
      <c r="AI31" s="61"/>
      <c r="AJ31" s="61"/>
      <c r="AK31" s="61"/>
      <c r="AL31" s="61"/>
      <c r="AM31" s="59"/>
    </row>
    <row r="32" spans="1:39" ht="181.5" customHeight="1">
      <c r="A32" s="105">
        <v>25</v>
      </c>
      <c r="B32" s="105" t="str">
        <f>IFERROR(VLOOKUP($A32,'★共通（5-1-1）'!$A$9:$AH$126,2,FALSE)&amp;"","")</f>
        <v>介護報酬の見直し</v>
      </c>
      <c r="C32" s="106" t="str">
        <f>IFERROR(VLOOKUP($A32,'★共通（5-1-1）'!$A$9:$AH$126,3,FALSE)&amp;"","")</f>
        <v>かかりつけ医連携薬剤調整加算の見直し</v>
      </c>
      <c r="D32" s="105" t="str">
        <f>IFERROR(VLOOKUP($A32,'★共通（5-1-1）'!$A$9:$AH$126,4,FALSE)&amp;"","")</f>
        <v>かかりつけ医連携薬剤調整加算Ⅰ
かかりつけ医連携薬剤調整加算Ⅱ
かかりつけ医連携薬剤調整加算Ⅲ</v>
      </c>
      <c r="E32" s="105" t="str">
        <f>IFERROR(VLOOKUP($A32,'★共通（5-1-1）'!$A$9:$AH$126,5,FALSE)&amp;"","")</f>
        <v>新</v>
      </c>
      <c r="F32" s="106" t="str">
        <f>IFERROR(VLOOKUP($A32,'★共通（5-1-1）'!$A$9:$AH$126,6,FALSE)&amp;"","")</f>
        <v>・かかりつけ医連携薬剤調整加算について、介護老人保健施設において、かかりつけ医との連携を推進し、継続的な薬物治療を提供する観点から、見直しを行う。
　ア 診療報酬の例を参考に、入所時及び退所時におけるかかりつけ医との連携を前提としつつ、当該連携に係る取組と、かかりつけ医と共同して減薬に至った場合を区分して評価する。また、CHASE へのデータ提出とフィードバックの活用による PDCA サイクルの推進・ケアの向上を図ることを新たに評価する（減薬に至った場合の評価についてはこれを要件とする）。
　イ 連携に係る取組については、入所に際し、薬剤の中止又は変更の可能性についてかかりつけ医に説明し理解を得るとともに、入所中に服薬している薬剤に変更があった場合には、退所時に、変更の経緯・理由や変更後の状態に関する情報をかかりつけ医に共有することを求めることとする。
　ウ 入所中に薬剤の変更が検討される場合に、より適切な薬物治療が提供されるよう、当該介護老人保健施設の医師又は薬剤師が、関連ガイドライン等を踏まえた高齢者の薬物療法に関する研修を受講していることを求めることとする。</v>
      </c>
      <c r="G32" s="107" t="str">
        <f>IFERROR(VLOOKUP($A32,'★共通（5-1-1）'!$A$9:$AH$126,7,FALSE)&amp;"","")</f>
        <v/>
      </c>
      <c r="H32" s="107" t="str">
        <f>IFERROR(VLOOKUP($A32,'★共通（5-1-1）'!$A$9:$AH$126,8,FALSE)&amp;"","")</f>
        <v/>
      </c>
      <c r="I32" s="107" t="str">
        <f>IFERROR(VLOOKUP($A32,'★共通（5-1-1）'!$A$9:$AH$126,9,FALSE)&amp;"","")</f>
        <v/>
      </c>
      <c r="J32" s="107" t="str">
        <f>IFERROR(VLOOKUP($A32,'★共通（5-1-1）'!$A$9:$AH$126,10,FALSE)&amp;"","")</f>
        <v/>
      </c>
      <c r="K32" s="107" t="str">
        <f>IFERROR(VLOOKUP($A32,'★共通（5-1-1）'!$A$9:$AH$126,11,FALSE)&amp;"","")</f>
        <v/>
      </c>
      <c r="L32" s="107" t="str">
        <f>IFERROR(VLOOKUP($A32,'★共通（5-1-1）'!$A$9:$AH$126,12,FALSE)&amp;"","")</f>
        <v/>
      </c>
      <c r="M32" s="107" t="str">
        <f>IFERROR(VLOOKUP($A32,'★共通（5-1-1）'!$A$9:$AH$126,13,FALSE)&amp;"","")</f>
        <v/>
      </c>
      <c r="N32" s="107" t="str">
        <f>IFERROR(VLOOKUP($A32,'★共通（5-1-1）'!$A$9:$AH$126,14,FALSE)&amp;"","")</f>
        <v/>
      </c>
      <c r="O32" s="107" t="str">
        <f>IFERROR(VLOOKUP($A32,'★共通（5-1-1）'!$A$9:$AH$126,15,FALSE)&amp;"","")</f>
        <v/>
      </c>
      <c r="P32" s="107" t="str">
        <f>IFERROR(VLOOKUP($A32,'★共通（5-1-1）'!$A$9:$AH$126,16,FALSE)&amp;"","")</f>
        <v/>
      </c>
      <c r="Q32" s="107" t="str">
        <f>IFERROR(VLOOKUP($A32,'★共通（5-1-1）'!$A$9:$AH$126,17,FALSE)&amp;"","")</f>
        <v/>
      </c>
      <c r="R32" s="107" t="str">
        <f>IFERROR(VLOOKUP($A32,'★共通（5-1-1）'!$A$9:$AH$126,18,FALSE)&amp;"","")</f>
        <v/>
      </c>
      <c r="S32" s="107" t="str">
        <f>IFERROR(VLOOKUP($A32,'★共通（5-1-1）'!$A$9:$AH$126,19,FALSE)&amp;"","")</f>
        <v/>
      </c>
      <c r="T32" s="107" t="str">
        <f>IFERROR(VLOOKUP($A32,'★共通（5-1-1）'!$A$9:$AH$126,20,FALSE)&amp;"","")</f>
        <v/>
      </c>
      <c r="U32" s="107" t="str">
        <f>IFERROR(VLOOKUP($A32,'★共通（5-1-1）'!$A$9:$AH$126,21,FALSE)&amp;"","")</f>
        <v/>
      </c>
      <c r="V32" s="107" t="str">
        <f>IFERROR(VLOOKUP($A32,'★共通（5-1-1）'!$A$9:$AH$126,22,FALSE)&amp;"","")</f>
        <v/>
      </c>
      <c r="W32" s="107" t="str">
        <f>IFERROR(VLOOKUP($A32,'★共通（5-1-1）'!$A$9:$AH$126,23,FALSE)&amp;"","")</f>
        <v/>
      </c>
      <c r="X32" s="107" t="str">
        <f>IFERROR(VLOOKUP($A32,'★共通（5-1-1）'!$A$9:$AH$126,24,FALSE)&amp;"","")</f>
        <v/>
      </c>
      <c r="Y32" s="107" t="str">
        <f>IFERROR(VLOOKUP($A32,'★共通（5-1-1）'!$A$9:$AH$126,25,FALSE)&amp;"","")</f>
        <v/>
      </c>
      <c r="Z32" s="107" t="str">
        <f>IFERROR(VLOOKUP($A32,'★共通（5-1-1）'!$A$9:$AH$126,26,FALSE)&amp;"","")</f>
        <v/>
      </c>
      <c r="AA32" s="107" t="str">
        <f>IFERROR(VLOOKUP($A32,'★共通（5-1-1）'!$A$9:$AH$126,27,FALSE)&amp;"","")</f>
        <v/>
      </c>
      <c r="AB32" s="107" t="str">
        <f>IFERROR(VLOOKUP($A32,'★共通（5-1-1）'!$A$9:$AH$126,28,FALSE)&amp;"","")</f>
        <v/>
      </c>
      <c r="AC32" s="107" t="str">
        <f>IFERROR(VLOOKUP($A32,'★共通（5-1-1）'!$A$9:$AH$126,29,FALSE)&amp;"","")</f>
        <v/>
      </c>
      <c r="AD32" s="107" t="str">
        <f>IFERROR(VLOOKUP($A32,'★共通（5-1-1）'!$A$9:$AH$126,30,FALSE)&amp;"","")</f>
        <v/>
      </c>
      <c r="AE32" s="107" t="str">
        <f>IFERROR(VLOOKUP($A32,'★共通（5-1-1）'!$A$9:$AH$126,31,FALSE)&amp;"","")</f>
        <v>31</v>
      </c>
      <c r="AF32" s="107" t="str">
        <f>IFERROR(VLOOKUP($A32,'★共通（5-1-1）'!$A$9:$AH$126,32,FALSE)&amp;"","")</f>
        <v/>
      </c>
      <c r="AG32" s="107" t="str">
        <f>IFERROR(VLOOKUP($A32,'★共通（5-1-1）'!$A$9:$AH$126,33,FALSE)&amp;"","")</f>
        <v/>
      </c>
      <c r="AH32" s="107" t="str">
        <f>IFERROR(VLOOKUP($A32,'★共通（5-1-1）'!$A$9:$AH$126,34,FALSE)&amp;"","")</f>
        <v/>
      </c>
      <c r="AI32" s="61"/>
      <c r="AJ32" s="61"/>
      <c r="AK32" s="61"/>
      <c r="AL32" s="61"/>
      <c r="AM32" s="59"/>
    </row>
    <row r="33" spans="1:39" ht="122.25" customHeight="1">
      <c r="A33" s="105">
        <v>26</v>
      </c>
      <c r="B33" s="105" t="str">
        <f>IFERROR(VLOOKUP($A33,'★共通（5-1-1）'!$A$9:$AH$126,2,FALSE)&amp;"","")</f>
        <v>人員基準・設備基準</v>
      </c>
      <c r="C33" s="106" t="str">
        <f>IFERROR(VLOOKUP($A33,'★共通（5-1-1）'!$A$9:$AH$126,3,FALSE)&amp;"","")</f>
        <v>有床診療所から介護医療院への移行促進</v>
      </c>
      <c r="D33" s="105" t="str">
        <f>IFERROR(VLOOKUP($A33,'★共通（5-1-1）'!$A$9:$AH$126,4,FALSE)&amp;"","")</f>
        <v/>
      </c>
      <c r="E33" s="105" t="str">
        <f>IFERROR(VLOOKUP($A33,'★共通（5-1-1）'!$A$9:$AH$126,5,FALSE)&amp;"","")</f>
        <v/>
      </c>
      <c r="F33" s="106" t="str">
        <f>IFERROR(VLOOKUP($A33,'★共通（5-1-1）'!$A$9:$AH$126,6,FALSE)&amp;"","")</f>
        <v>・一般浴槽及び特別浴槽の設置を求める介護医療院の浴室の施設基準について、入所者への適切なサービス提供の確保に留意しつつ、介護療養病床を有する診療所から介護医療院への移行を一層促進する観点から、有床診療所から移行して介護医療院を開設する場合であって、入浴用リフトやリクライニングシャワーチェア等により、身体の不自由な者が適切に入浴できる場合は、一般浴槽以外の浴槽の設置は求めないこととする。この取扱いは、当該事業者が施設の新築、増築又は全面的な改築の工事を行うまでの間の経過措置とする。※経過措置</v>
      </c>
      <c r="G33" s="107" t="str">
        <f>IFERROR(VLOOKUP($A33,'★共通（5-1-1）'!$A$9:$AH$126,7,FALSE)&amp;"","")</f>
        <v/>
      </c>
      <c r="H33" s="107" t="str">
        <f>IFERROR(VLOOKUP($A33,'★共通（5-1-1）'!$A$9:$AH$126,8,FALSE)&amp;"","")</f>
        <v/>
      </c>
      <c r="I33" s="107" t="str">
        <f>IFERROR(VLOOKUP($A33,'★共通（5-1-1）'!$A$9:$AH$126,9,FALSE)&amp;"","")</f>
        <v/>
      </c>
      <c r="J33" s="107" t="str">
        <f>IFERROR(VLOOKUP($A33,'★共通（5-1-1）'!$A$9:$AH$126,10,FALSE)&amp;"","")</f>
        <v/>
      </c>
      <c r="K33" s="107" t="str">
        <f>IFERROR(VLOOKUP($A33,'★共通（5-1-1）'!$A$9:$AH$126,11,FALSE)&amp;"","")</f>
        <v/>
      </c>
      <c r="L33" s="107" t="str">
        <f>IFERROR(VLOOKUP($A33,'★共通（5-1-1）'!$A$9:$AH$126,12,FALSE)&amp;"","")</f>
        <v/>
      </c>
      <c r="M33" s="107" t="str">
        <f>IFERROR(VLOOKUP($A33,'★共通（5-1-1）'!$A$9:$AH$126,13,FALSE)&amp;"","")</f>
        <v/>
      </c>
      <c r="N33" s="107" t="str">
        <f>IFERROR(VLOOKUP($A33,'★共通（5-1-1）'!$A$9:$AH$126,14,FALSE)&amp;"","")</f>
        <v/>
      </c>
      <c r="O33" s="107" t="str">
        <f>IFERROR(VLOOKUP($A33,'★共通（5-1-1）'!$A$9:$AH$126,15,FALSE)&amp;"","")</f>
        <v/>
      </c>
      <c r="P33" s="107" t="str">
        <f>IFERROR(VLOOKUP($A33,'★共通（5-1-1）'!$A$9:$AH$126,16,FALSE)&amp;"","")</f>
        <v/>
      </c>
      <c r="Q33" s="107" t="str">
        <f>IFERROR(VLOOKUP($A33,'★共通（5-1-1）'!$A$9:$AH$126,17,FALSE)&amp;"","")</f>
        <v/>
      </c>
      <c r="R33" s="107" t="str">
        <f>IFERROR(VLOOKUP($A33,'★共通（5-1-1）'!$A$9:$AH$126,18,FALSE)&amp;"","")</f>
        <v/>
      </c>
      <c r="S33" s="107" t="str">
        <f>IFERROR(VLOOKUP($A33,'★共通（5-1-1）'!$A$9:$AH$126,19,FALSE)&amp;"","")</f>
        <v/>
      </c>
      <c r="T33" s="107" t="str">
        <f>IFERROR(VLOOKUP($A33,'★共通（5-1-1）'!$A$9:$AH$126,20,FALSE)&amp;"","")</f>
        <v/>
      </c>
      <c r="U33" s="107" t="str">
        <f>IFERROR(VLOOKUP($A33,'★共通（5-1-1）'!$A$9:$AH$126,21,FALSE)&amp;"","")</f>
        <v/>
      </c>
      <c r="V33" s="107" t="str">
        <f>IFERROR(VLOOKUP($A33,'★共通（5-1-1）'!$A$9:$AH$126,22,FALSE)&amp;"","")</f>
        <v/>
      </c>
      <c r="W33" s="107" t="str">
        <f>IFERROR(VLOOKUP($A33,'★共通（5-1-1）'!$A$9:$AH$126,23,FALSE)&amp;"","")</f>
        <v/>
      </c>
      <c r="X33" s="107" t="str">
        <f>IFERROR(VLOOKUP($A33,'★共通（5-1-1）'!$A$9:$AH$126,24,FALSE)&amp;"","")</f>
        <v/>
      </c>
      <c r="Y33" s="107" t="str">
        <f>IFERROR(VLOOKUP($A33,'★共通（5-1-1）'!$A$9:$AH$126,25,FALSE)&amp;"","")</f>
        <v/>
      </c>
      <c r="Z33" s="107" t="str">
        <f>IFERROR(VLOOKUP($A33,'★共通（5-1-1）'!$A$9:$AH$126,26,FALSE)&amp;"","")</f>
        <v/>
      </c>
      <c r="AA33" s="107" t="str">
        <f>IFERROR(VLOOKUP($A33,'★共通（5-1-1）'!$A$9:$AH$126,27,FALSE)&amp;"","")</f>
        <v/>
      </c>
      <c r="AB33" s="107" t="str">
        <f>IFERROR(VLOOKUP($A33,'★共通（5-1-1）'!$A$9:$AH$126,28,FALSE)&amp;"","")</f>
        <v/>
      </c>
      <c r="AC33" s="107" t="str">
        <f>IFERROR(VLOOKUP($A33,'★共通（5-1-1）'!$A$9:$AH$126,29,FALSE)&amp;"","")</f>
        <v/>
      </c>
      <c r="AD33" s="107" t="str">
        <f>IFERROR(VLOOKUP($A33,'★共通（5-1-1）'!$A$9:$AH$126,30,FALSE)&amp;"","")</f>
        <v/>
      </c>
      <c r="AE33" s="107" t="str">
        <f>IFERROR(VLOOKUP($A33,'★共通（5-1-1）'!$A$9:$AH$126,31,FALSE)&amp;"","")</f>
        <v/>
      </c>
      <c r="AF33" s="107" t="str">
        <f>IFERROR(VLOOKUP($A33,'★共通（5-1-1）'!$A$9:$AH$126,32,FALSE)&amp;"","")</f>
        <v/>
      </c>
      <c r="AG33" s="107" t="str">
        <f>IFERROR(VLOOKUP($A33,'★共通（5-1-1）'!$A$9:$AH$126,33,FALSE)&amp;"","")</f>
        <v>32</v>
      </c>
      <c r="AH33" s="107" t="str">
        <f>IFERROR(VLOOKUP($A33,'★共通（5-1-1）'!$A$9:$AH$126,34,FALSE)&amp;"","")</f>
        <v/>
      </c>
      <c r="AI33" s="61"/>
      <c r="AJ33" s="61"/>
      <c r="AK33" s="61"/>
      <c r="AL33" s="61"/>
      <c r="AM33" s="59"/>
    </row>
    <row r="34" spans="1:39" ht="133.5" customHeight="1">
      <c r="A34" s="105">
        <v>27</v>
      </c>
      <c r="B34" s="105" t="str">
        <f>IFERROR(VLOOKUP($A34,'★共通（5-1-1）'!$A$9:$AH$126,2,FALSE)&amp;"","")</f>
        <v>介護報酬の見直し</v>
      </c>
      <c r="C34" s="106" t="str">
        <f>IFERROR(VLOOKUP($A34,'★共通（5-1-1）'!$A$9:$AH$126,3,FALSE)&amp;"","")</f>
        <v>長期療養・生活施設の機能の強化</v>
      </c>
      <c r="D34" s="105" t="str">
        <f>IFERROR(VLOOKUP($A34,'★共通（5-1-1）'!$A$9:$AH$126,4,FALSE)&amp;"","")</f>
        <v>長期療養生活移行加算</v>
      </c>
      <c r="E34" s="105" t="str">
        <f>IFERROR(VLOOKUP($A34,'★共通（5-1-1）'!$A$9:$AH$126,5,FALSE)&amp;"","")</f>
        <v>新</v>
      </c>
      <c r="F34" s="106" t="str">
        <f>IFERROR(VLOOKUP($A34,'★共通（5-1-1）'!$A$9:$AH$126,6,FALSE)&amp;"","")</f>
        <v>・介護医療院について、医療の必要な要介護者の長期療養施設としての機能及び生活施設としての機能をより充実させる観点から、療養病床における長期入院患者を受け入れ、生活施設としての取組を説明し、適切なサービス提供を行うことを評価する新たな加算を創設する。具体的な算定要件は以下のとおりとし、入所した日から一定期間に限り算定可能とする。
・ 入所者が療養病床に長期間入院していた患者であること。
・ 入所にあたり、入所者及び家族等に生活施設としての取組について説明を行うこと。
・ 入所者及び家族等と地域住民等との交流が可能となるよう、地域の行事や活動等に積極的に関与していること。</v>
      </c>
      <c r="G34" s="107" t="str">
        <f>IFERROR(VLOOKUP($A34,'★共通（5-1-1）'!$A$9:$AH$126,7,FALSE)&amp;"","")</f>
        <v/>
      </c>
      <c r="H34" s="107" t="str">
        <f>IFERROR(VLOOKUP($A34,'★共通（5-1-1）'!$A$9:$AH$126,8,FALSE)&amp;"","")</f>
        <v/>
      </c>
      <c r="I34" s="107" t="str">
        <f>IFERROR(VLOOKUP($A34,'★共通（5-1-1）'!$A$9:$AH$126,9,FALSE)&amp;"","")</f>
        <v/>
      </c>
      <c r="J34" s="107" t="str">
        <f>IFERROR(VLOOKUP($A34,'★共通（5-1-1）'!$A$9:$AH$126,10,FALSE)&amp;"","")</f>
        <v/>
      </c>
      <c r="K34" s="107" t="str">
        <f>IFERROR(VLOOKUP($A34,'★共通（5-1-1）'!$A$9:$AH$126,11,FALSE)&amp;"","")</f>
        <v/>
      </c>
      <c r="L34" s="107" t="str">
        <f>IFERROR(VLOOKUP($A34,'★共通（5-1-1）'!$A$9:$AH$126,12,FALSE)&amp;"","")</f>
        <v/>
      </c>
      <c r="M34" s="107" t="str">
        <f>IFERROR(VLOOKUP($A34,'★共通（5-1-1）'!$A$9:$AH$126,13,FALSE)&amp;"","")</f>
        <v/>
      </c>
      <c r="N34" s="107" t="str">
        <f>IFERROR(VLOOKUP($A34,'★共通（5-1-1）'!$A$9:$AH$126,14,FALSE)&amp;"","")</f>
        <v/>
      </c>
      <c r="O34" s="107" t="str">
        <f>IFERROR(VLOOKUP($A34,'★共通（5-1-1）'!$A$9:$AH$126,15,FALSE)&amp;"","")</f>
        <v/>
      </c>
      <c r="P34" s="107" t="str">
        <f>IFERROR(VLOOKUP($A34,'★共通（5-1-1）'!$A$9:$AH$126,16,FALSE)&amp;"","")</f>
        <v/>
      </c>
      <c r="Q34" s="107" t="str">
        <f>IFERROR(VLOOKUP($A34,'★共通（5-1-1）'!$A$9:$AH$126,17,FALSE)&amp;"","")</f>
        <v/>
      </c>
      <c r="R34" s="107" t="str">
        <f>IFERROR(VLOOKUP($A34,'★共通（5-1-1）'!$A$9:$AH$126,18,FALSE)&amp;"","")</f>
        <v/>
      </c>
      <c r="S34" s="107" t="str">
        <f>IFERROR(VLOOKUP($A34,'★共通（5-1-1）'!$A$9:$AH$126,19,FALSE)&amp;"","")</f>
        <v/>
      </c>
      <c r="T34" s="107" t="str">
        <f>IFERROR(VLOOKUP($A34,'★共通（5-1-1）'!$A$9:$AH$126,20,FALSE)&amp;"","")</f>
        <v/>
      </c>
      <c r="U34" s="107" t="str">
        <f>IFERROR(VLOOKUP($A34,'★共通（5-1-1）'!$A$9:$AH$126,21,FALSE)&amp;"","")</f>
        <v/>
      </c>
      <c r="V34" s="107" t="str">
        <f>IFERROR(VLOOKUP($A34,'★共通（5-1-1）'!$A$9:$AH$126,22,FALSE)&amp;"","")</f>
        <v/>
      </c>
      <c r="W34" s="107" t="str">
        <f>IFERROR(VLOOKUP($A34,'★共通（5-1-1）'!$A$9:$AH$126,23,FALSE)&amp;"","")</f>
        <v/>
      </c>
      <c r="X34" s="107" t="str">
        <f>IFERROR(VLOOKUP($A34,'★共通（5-1-1）'!$A$9:$AH$126,24,FALSE)&amp;"","")</f>
        <v/>
      </c>
      <c r="Y34" s="107" t="str">
        <f>IFERROR(VLOOKUP($A34,'★共通（5-1-1）'!$A$9:$AH$126,25,FALSE)&amp;"","")</f>
        <v/>
      </c>
      <c r="Z34" s="107" t="str">
        <f>IFERROR(VLOOKUP($A34,'★共通（5-1-1）'!$A$9:$AH$126,26,FALSE)&amp;"","")</f>
        <v/>
      </c>
      <c r="AA34" s="107" t="str">
        <f>IFERROR(VLOOKUP($A34,'★共通（5-1-1）'!$A$9:$AH$126,27,FALSE)&amp;"","")</f>
        <v/>
      </c>
      <c r="AB34" s="107" t="str">
        <f>IFERROR(VLOOKUP($A34,'★共通（5-1-1）'!$A$9:$AH$126,28,FALSE)&amp;"","")</f>
        <v/>
      </c>
      <c r="AC34" s="107" t="str">
        <f>IFERROR(VLOOKUP($A34,'★共通（5-1-1）'!$A$9:$AH$126,29,FALSE)&amp;"","")</f>
        <v/>
      </c>
      <c r="AD34" s="107" t="str">
        <f>IFERROR(VLOOKUP($A34,'★共通（5-1-1）'!$A$9:$AH$126,30,FALSE)&amp;"","")</f>
        <v/>
      </c>
      <c r="AE34" s="107" t="str">
        <f>IFERROR(VLOOKUP($A34,'★共通（5-1-1）'!$A$9:$AH$126,31,FALSE)&amp;"","")</f>
        <v/>
      </c>
      <c r="AF34" s="107" t="str">
        <f>IFERROR(VLOOKUP($A34,'★共通（5-1-1）'!$A$9:$AH$126,32,FALSE)&amp;"","")</f>
        <v/>
      </c>
      <c r="AG34" s="107" t="str">
        <f>IFERROR(VLOOKUP($A34,'★共通（5-1-1）'!$A$9:$AH$126,33,FALSE)&amp;"","")</f>
        <v>33</v>
      </c>
      <c r="AH34" s="107" t="str">
        <f>IFERROR(VLOOKUP($A34,'★共通（5-1-1）'!$A$9:$AH$126,34,FALSE)&amp;"","")</f>
        <v/>
      </c>
      <c r="AI34" s="61"/>
      <c r="AJ34" s="61"/>
      <c r="AK34" s="61"/>
      <c r="AL34" s="61"/>
      <c r="AM34" s="59"/>
    </row>
    <row r="35" spans="1:39" ht="83.25" customHeight="1">
      <c r="A35" s="105">
        <v>28</v>
      </c>
      <c r="B35" s="105" t="str">
        <f>IFERROR(VLOOKUP($A35,'★共通（5-1-1）'!$A$9:$AH$126,2,FALSE)&amp;"","")</f>
        <v>介護報酬の見直し</v>
      </c>
      <c r="C35" s="106" t="str">
        <f>IFERROR(VLOOKUP($A35,'★共通（5-1-1）'!$A$9:$AH$126,3,FALSE)&amp;"","")</f>
        <v>介護医療院の薬剤管理指導の見直し</v>
      </c>
      <c r="D35" s="105" t="str">
        <f>IFERROR(VLOOKUP($A35,'★共通（5-1-1）'!$A$9:$AH$126,4,FALSE)&amp;"","")</f>
        <v/>
      </c>
      <c r="E35" s="105" t="str">
        <f>IFERROR(VLOOKUP($A35,'★共通（5-1-1）'!$A$9:$AH$126,5,FALSE)&amp;"","")</f>
        <v/>
      </c>
      <c r="F35" s="106" t="str">
        <f>IFERROR(VLOOKUP($A35,'★共通（5-1-1）'!$A$9:$AH$126,6,FALSE)&amp;"","")</f>
        <v>・介護医療院の薬剤管理指導について、介護の質の向上に係る取組を一層推進する観点から、CHASE へのデータ提出とフィードバックの活用によるPDCA サイクルの推進・ケアの向上を図ることを新たに評価する（。※３（２）①イ参照）
※新設</v>
      </c>
      <c r="G35" s="107" t="str">
        <f>IFERROR(VLOOKUP($A35,'★共通（5-1-1）'!$A$9:$AH$126,7,FALSE)&amp;"","")</f>
        <v/>
      </c>
      <c r="H35" s="107" t="str">
        <f>IFERROR(VLOOKUP($A35,'★共通（5-1-1）'!$A$9:$AH$126,8,FALSE)&amp;"","")</f>
        <v/>
      </c>
      <c r="I35" s="107" t="str">
        <f>IFERROR(VLOOKUP($A35,'★共通（5-1-1）'!$A$9:$AH$126,9,FALSE)&amp;"","")</f>
        <v/>
      </c>
      <c r="J35" s="107" t="str">
        <f>IFERROR(VLOOKUP($A35,'★共通（5-1-1）'!$A$9:$AH$126,10,FALSE)&amp;"","")</f>
        <v/>
      </c>
      <c r="K35" s="107" t="str">
        <f>IFERROR(VLOOKUP($A35,'★共通（5-1-1）'!$A$9:$AH$126,11,FALSE)&amp;"","")</f>
        <v/>
      </c>
      <c r="L35" s="107" t="str">
        <f>IFERROR(VLOOKUP($A35,'★共通（5-1-1）'!$A$9:$AH$126,12,FALSE)&amp;"","")</f>
        <v/>
      </c>
      <c r="M35" s="107" t="str">
        <f>IFERROR(VLOOKUP($A35,'★共通（5-1-1）'!$A$9:$AH$126,13,FALSE)&amp;"","")</f>
        <v/>
      </c>
      <c r="N35" s="107" t="str">
        <f>IFERROR(VLOOKUP($A35,'★共通（5-1-1）'!$A$9:$AH$126,14,FALSE)&amp;"","")</f>
        <v/>
      </c>
      <c r="O35" s="107" t="str">
        <f>IFERROR(VLOOKUP($A35,'★共通（5-1-1）'!$A$9:$AH$126,15,FALSE)&amp;"","")</f>
        <v/>
      </c>
      <c r="P35" s="107" t="str">
        <f>IFERROR(VLOOKUP($A35,'★共通（5-1-1）'!$A$9:$AH$126,16,FALSE)&amp;"","")</f>
        <v/>
      </c>
      <c r="Q35" s="107" t="str">
        <f>IFERROR(VLOOKUP($A35,'★共通（5-1-1）'!$A$9:$AH$126,17,FALSE)&amp;"","")</f>
        <v/>
      </c>
      <c r="R35" s="107" t="str">
        <f>IFERROR(VLOOKUP($A35,'★共通（5-1-1）'!$A$9:$AH$126,18,FALSE)&amp;"","")</f>
        <v/>
      </c>
      <c r="S35" s="107" t="str">
        <f>IFERROR(VLOOKUP($A35,'★共通（5-1-1）'!$A$9:$AH$126,19,FALSE)&amp;"","")</f>
        <v/>
      </c>
      <c r="T35" s="107" t="str">
        <f>IFERROR(VLOOKUP($A35,'★共通（5-1-1）'!$A$9:$AH$126,20,FALSE)&amp;"","")</f>
        <v/>
      </c>
      <c r="U35" s="107" t="str">
        <f>IFERROR(VLOOKUP($A35,'★共通（5-1-1）'!$A$9:$AH$126,21,FALSE)&amp;"","")</f>
        <v/>
      </c>
      <c r="V35" s="107" t="str">
        <f>IFERROR(VLOOKUP($A35,'★共通（5-1-1）'!$A$9:$AH$126,22,FALSE)&amp;"","")</f>
        <v/>
      </c>
      <c r="W35" s="107" t="str">
        <f>IFERROR(VLOOKUP($A35,'★共通（5-1-1）'!$A$9:$AH$126,23,FALSE)&amp;"","")</f>
        <v/>
      </c>
      <c r="X35" s="107" t="str">
        <f>IFERROR(VLOOKUP($A35,'★共通（5-1-1）'!$A$9:$AH$126,24,FALSE)&amp;"","")</f>
        <v/>
      </c>
      <c r="Y35" s="107" t="str">
        <f>IFERROR(VLOOKUP($A35,'★共通（5-1-1）'!$A$9:$AH$126,25,FALSE)&amp;"","")</f>
        <v/>
      </c>
      <c r="Z35" s="107" t="str">
        <f>IFERROR(VLOOKUP($A35,'★共通（5-1-1）'!$A$9:$AH$126,26,FALSE)&amp;"","")</f>
        <v/>
      </c>
      <c r="AA35" s="107" t="str">
        <f>IFERROR(VLOOKUP($A35,'★共通（5-1-1）'!$A$9:$AH$126,27,FALSE)&amp;"","")</f>
        <v/>
      </c>
      <c r="AB35" s="107" t="str">
        <f>IFERROR(VLOOKUP($A35,'★共通（5-1-1）'!$A$9:$AH$126,28,FALSE)&amp;"","")</f>
        <v/>
      </c>
      <c r="AC35" s="107" t="str">
        <f>IFERROR(VLOOKUP($A35,'★共通（5-1-1）'!$A$9:$AH$126,29,FALSE)&amp;"","")</f>
        <v/>
      </c>
      <c r="AD35" s="107" t="str">
        <f>IFERROR(VLOOKUP($A35,'★共通（5-1-1）'!$A$9:$AH$126,30,FALSE)&amp;"","")</f>
        <v/>
      </c>
      <c r="AE35" s="107" t="str">
        <f>IFERROR(VLOOKUP($A35,'★共通（5-1-1）'!$A$9:$AH$126,31,FALSE)&amp;"","")</f>
        <v/>
      </c>
      <c r="AF35" s="107" t="str">
        <f>IFERROR(VLOOKUP($A35,'★共通（5-1-1）'!$A$9:$AH$126,32,FALSE)&amp;"","")</f>
        <v/>
      </c>
      <c r="AG35" s="107" t="str">
        <f>IFERROR(VLOOKUP($A35,'★共通（5-1-1）'!$A$9:$AH$126,33,FALSE)&amp;"","")</f>
        <v>34</v>
      </c>
      <c r="AH35" s="107" t="str">
        <f>IFERROR(VLOOKUP($A35,'★共通（5-1-1）'!$A$9:$AH$126,34,FALSE)&amp;"","")</f>
        <v/>
      </c>
      <c r="AI35" s="61"/>
      <c r="AJ35" s="61"/>
      <c r="AK35" s="61"/>
      <c r="AL35" s="61"/>
      <c r="AM35" s="59"/>
    </row>
    <row r="36" spans="1:39" ht="78" customHeight="1">
      <c r="A36" s="105">
        <v>29</v>
      </c>
      <c r="B36" s="105" t="str">
        <f>IFERROR(VLOOKUP($A36,'★共通（5-1-1）'!$A$9:$AH$126,2,FALSE)&amp;"","")</f>
        <v>介護報酬の見直し</v>
      </c>
      <c r="C36" s="106" t="str">
        <f>IFERROR(VLOOKUP($A36,'★共通（5-1-1）'!$A$9:$AH$126,3,FALSE)&amp;"","")</f>
        <v>介護療養型医療施設の円滑な移行</v>
      </c>
      <c r="D36" s="105" t="str">
        <f>IFERROR(VLOOKUP($A36,'★共通（5-1-1）'!$A$9:$AH$126,4,FALSE)&amp;"","")</f>
        <v>移行計画が未提出である場合</v>
      </c>
      <c r="E36" s="105" t="str">
        <f>IFERROR(VLOOKUP($A36,'★共通（5-1-1）'!$A$9:$AH$126,5,FALSE)&amp;"","")</f>
        <v/>
      </c>
      <c r="F36" s="106" t="str">
        <f>IFERROR(VLOOKUP($A36,'★共通（5-1-1）'!$A$9:$AH$126,6,FALSE)&amp;"","")</f>
        <v>・介護療養型医療施設について、令和５年度末の廃止期限までの円滑な移行等に向けて、より早期の意思決定を促す観点から、事業者に、一定期間ごとに移行等に係る検討の状況について指定権者に報告を求め、期限までに報告されない場合には、次の期限までの間、基本報酬を減算する。※減算</v>
      </c>
      <c r="G36" s="107" t="str">
        <f>IFERROR(VLOOKUP($A36,'★共通（5-1-1）'!$A$9:$AH$126,7,FALSE)&amp;"","")</f>
        <v/>
      </c>
      <c r="H36" s="107" t="str">
        <f>IFERROR(VLOOKUP($A36,'★共通（5-1-1）'!$A$9:$AH$126,8,FALSE)&amp;"","")</f>
        <v/>
      </c>
      <c r="I36" s="107" t="str">
        <f>IFERROR(VLOOKUP($A36,'★共通（5-1-1）'!$A$9:$AH$126,9,FALSE)&amp;"","")</f>
        <v/>
      </c>
      <c r="J36" s="107" t="str">
        <f>IFERROR(VLOOKUP($A36,'★共通（5-1-1）'!$A$9:$AH$126,10,FALSE)&amp;"","")</f>
        <v/>
      </c>
      <c r="K36" s="107" t="str">
        <f>IFERROR(VLOOKUP($A36,'★共通（5-1-1）'!$A$9:$AH$126,11,FALSE)&amp;"","")</f>
        <v/>
      </c>
      <c r="L36" s="107" t="str">
        <f>IFERROR(VLOOKUP($A36,'★共通（5-1-1）'!$A$9:$AH$126,12,FALSE)&amp;"","")</f>
        <v/>
      </c>
      <c r="M36" s="107" t="str">
        <f>IFERROR(VLOOKUP($A36,'★共通（5-1-1）'!$A$9:$AH$126,13,FALSE)&amp;"","")</f>
        <v/>
      </c>
      <c r="N36" s="107" t="str">
        <f>IFERROR(VLOOKUP($A36,'★共通（5-1-1）'!$A$9:$AH$126,14,FALSE)&amp;"","")</f>
        <v/>
      </c>
      <c r="O36" s="107" t="str">
        <f>IFERROR(VLOOKUP($A36,'★共通（5-1-1）'!$A$9:$AH$126,15,FALSE)&amp;"","")</f>
        <v/>
      </c>
      <c r="P36" s="107" t="str">
        <f>IFERROR(VLOOKUP($A36,'★共通（5-1-1）'!$A$9:$AH$126,16,FALSE)&amp;"","")</f>
        <v/>
      </c>
      <c r="Q36" s="107" t="str">
        <f>IFERROR(VLOOKUP($A36,'★共通（5-1-1）'!$A$9:$AH$126,17,FALSE)&amp;"","")</f>
        <v/>
      </c>
      <c r="R36" s="107" t="str">
        <f>IFERROR(VLOOKUP($A36,'★共通（5-1-1）'!$A$9:$AH$126,18,FALSE)&amp;"","")</f>
        <v/>
      </c>
      <c r="S36" s="107" t="str">
        <f>IFERROR(VLOOKUP($A36,'★共通（5-1-1）'!$A$9:$AH$126,19,FALSE)&amp;"","")</f>
        <v/>
      </c>
      <c r="T36" s="107" t="str">
        <f>IFERROR(VLOOKUP($A36,'★共通（5-1-1）'!$A$9:$AH$126,20,FALSE)&amp;"","")</f>
        <v/>
      </c>
      <c r="U36" s="107" t="str">
        <f>IFERROR(VLOOKUP($A36,'★共通（5-1-1）'!$A$9:$AH$126,21,FALSE)&amp;"","")</f>
        <v/>
      </c>
      <c r="V36" s="107" t="str">
        <f>IFERROR(VLOOKUP($A36,'★共通（5-1-1）'!$A$9:$AH$126,22,FALSE)&amp;"","")</f>
        <v/>
      </c>
      <c r="W36" s="107" t="str">
        <f>IFERROR(VLOOKUP($A36,'★共通（5-1-1）'!$A$9:$AH$126,23,FALSE)&amp;"","")</f>
        <v/>
      </c>
      <c r="X36" s="107" t="str">
        <f>IFERROR(VLOOKUP($A36,'★共通（5-1-1）'!$A$9:$AH$126,24,FALSE)&amp;"","")</f>
        <v/>
      </c>
      <c r="Y36" s="107" t="str">
        <f>IFERROR(VLOOKUP($A36,'★共通（5-1-1）'!$A$9:$AH$126,25,FALSE)&amp;"","")</f>
        <v/>
      </c>
      <c r="Z36" s="107" t="str">
        <f>IFERROR(VLOOKUP($A36,'★共通（5-1-1）'!$A$9:$AH$126,26,FALSE)&amp;"","")</f>
        <v/>
      </c>
      <c r="AA36" s="107" t="str">
        <f>IFERROR(VLOOKUP($A36,'★共通（5-1-1）'!$A$9:$AH$126,27,FALSE)&amp;"","")</f>
        <v/>
      </c>
      <c r="AB36" s="107" t="str">
        <f>IFERROR(VLOOKUP($A36,'★共通（5-1-1）'!$A$9:$AH$126,28,FALSE)&amp;"","")</f>
        <v/>
      </c>
      <c r="AC36" s="107" t="str">
        <f>IFERROR(VLOOKUP($A36,'★共通（5-1-1）'!$A$9:$AH$126,29,FALSE)&amp;"","")</f>
        <v/>
      </c>
      <c r="AD36" s="107" t="str">
        <f>IFERROR(VLOOKUP($A36,'★共通（5-1-1）'!$A$9:$AH$126,30,FALSE)&amp;"","")</f>
        <v/>
      </c>
      <c r="AE36" s="107" t="str">
        <f>IFERROR(VLOOKUP($A36,'★共通（5-1-1）'!$A$9:$AH$126,31,FALSE)&amp;"","")</f>
        <v/>
      </c>
      <c r="AF36" s="107" t="str">
        <f>IFERROR(VLOOKUP($A36,'★共通（5-1-1）'!$A$9:$AH$126,32,FALSE)&amp;"","")</f>
        <v>35</v>
      </c>
      <c r="AG36" s="107" t="str">
        <f>IFERROR(VLOOKUP($A36,'★共通（5-1-1）'!$A$9:$AH$126,33,FALSE)&amp;"","")</f>
        <v/>
      </c>
      <c r="AH36" s="107" t="str">
        <f>IFERROR(VLOOKUP($A36,'★共通（5-1-1）'!$A$9:$AH$126,34,FALSE)&amp;"","")</f>
        <v/>
      </c>
      <c r="AI36" s="61"/>
      <c r="AJ36" s="61"/>
      <c r="AK36" s="61"/>
      <c r="AL36" s="61"/>
      <c r="AM36" s="59"/>
    </row>
    <row r="37" spans="1:39" ht="115.5" customHeight="1">
      <c r="A37" s="105">
        <v>30</v>
      </c>
      <c r="B37" s="105" t="str">
        <f>IFERROR(VLOOKUP($A37,'★共通（5-1-1）'!$A$9:$AH$126,2,FALSE)&amp;"","")</f>
        <v>介護報酬の見直し</v>
      </c>
      <c r="C37" s="106" t="str">
        <f>IFERROR(VLOOKUP($A37,'★共通（5-1-1）'!$A$9:$AH$126,3,FALSE)&amp;"","")</f>
        <v>訪問介護における通院等乗降介助の見直し</v>
      </c>
      <c r="D37" s="105" t="str">
        <f>IFERROR(VLOOKUP($A37,'★共通（5-1-1）'!$A$9:$AH$126,4,FALSE)&amp;"","")</f>
        <v>通院等乗降介助</v>
      </c>
      <c r="E37" s="105" t="str">
        <f>IFERROR(VLOOKUP($A37,'★共通（5-1-1）'!$A$9:$AH$126,5,FALSE)&amp;"","")</f>
        <v/>
      </c>
      <c r="F37" s="106" t="str">
        <f>IFERROR(VLOOKUP($A37,'★共通（5-1-1）'!$A$9:$AH$126,6,FALSE)&amp;"","")</f>
        <v>・通院等乗降介助について、利用者の身体的・経済的負担の軽減や利便性の向上の観点から、目的地が複数ある場合であっても、居宅が始点又は終点となる場合には、その間の病院等から病院等への移送や、通所系サービス・短期入所系サービスの事業所から病院等への移送といった目的地間の移送に係る乗降介助に関しても、同一の事業所が行うことを条件に、算定可能とする。この場合、通所系サービスについては利用者宅と事業所との間の送迎を行わない場合の減算を適用し、短期入所系サービスについては、利用者に対して送迎を行う場合の加算を算定できないこととする。</v>
      </c>
      <c r="G37" s="107" t="str">
        <f>IFERROR(VLOOKUP($A37,'★共通（5-1-1）'!$A$9:$AH$126,7,FALSE)&amp;"","")</f>
        <v>37</v>
      </c>
      <c r="H37" s="107" t="str">
        <f>IFERROR(VLOOKUP($A37,'★共通（5-1-1）'!$A$9:$AH$126,8,FALSE)&amp;"","")</f>
        <v/>
      </c>
      <c r="I37" s="107" t="str">
        <f>IFERROR(VLOOKUP($A37,'★共通（5-1-1）'!$A$9:$AH$126,9,FALSE)&amp;"","")</f>
        <v/>
      </c>
      <c r="J37" s="107" t="str">
        <f>IFERROR(VLOOKUP($A37,'★共通（5-1-1）'!$A$9:$AH$126,10,FALSE)&amp;"","")</f>
        <v/>
      </c>
      <c r="K37" s="107" t="str">
        <f>IFERROR(VLOOKUP($A37,'★共通（5-1-1）'!$A$9:$AH$126,11,FALSE)&amp;"","")</f>
        <v/>
      </c>
      <c r="L37" s="107" t="str">
        <f>IFERROR(VLOOKUP($A37,'★共通（5-1-1）'!$A$9:$AH$126,12,FALSE)&amp;"","")</f>
        <v>37</v>
      </c>
      <c r="M37" s="107" t="str">
        <f>IFERROR(VLOOKUP($A37,'★共通（5-1-1）'!$A$9:$AH$126,13,FALSE)&amp;"","")</f>
        <v>37</v>
      </c>
      <c r="N37" s="107" t="str">
        <f>IFERROR(VLOOKUP($A37,'★共通（5-1-1）'!$A$9:$AH$126,14,FALSE)&amp;"","")</f>
        <v>37</v>
      </c>
      <c r="O37" s="107" t="str">
        <f>IFERROR(VLOOKUP($A37,'★共通（5-1-1）'!$A$9:$AH$126,15,FALSE)&amp;"","")</f>
        <v>37</v>
      </c>
      <c r="P37" s="107" t="str">
        <f>IFERROR(VLOOKUP($A37,'★共通（5-1-1）'!$A$9:$AH$126,16,FALSE)&amp;"","")</f>
        <v/>
      </c>
      <c r="Q37" s="107" t="str">
        <f>IFERROR(VLOOKUP($A37,'★共通（5-1-1）'!$A$9:$AH$126,17,FALSE)&amp;"","")</f>
        <v/>
      </c>
      <c r="R37" s="107" t="str">
        <f>IFERROR(VLOOKUP($A37,'★共通（5-1-1）'!$A$9:$AH$126,18,FALSE)&amp;"","")</f>
        <v/>
      </c>
      <c r="S37" s="107" t="str">
        <f>IFERROR(VLOOKUP($A37,'★共通（5-1-1）'!$A$9:$AH$126,19,FALSE)&amp;"","")</f>
        <v/>
      </c>
      <c r="T37" s="107" t="str">
        <f>IFERROR(VLOOKUP($A37,'★共通（5-1-1）'!$A$9:$AH$126,20,FALSE)&amp;"","")</f>
        <v/>
      </c>
      <c r="U37" s="107" t="str">
        <f>IFERROR(VLOOKUP($A37,'★共通（5-1-1）'!$A$9:$AH$126,21,FALSE)&amp;"","")</f>
        <v>37</v>
      </c>
      <c r="V37" s="107" t="str">
        <f>IFERROR(VLOOKUP($A37,'★共通（5-1-1）'!$A$9:$AH$126,22,FALSE)&amp;"","")</f>
        <v>37</v>
      </c>
      <c r="W37" s="107" t="str">
        <f>IFERROR(VLOOKUP($A37,'★共通（5-1-1）'!$A$9:$AH$126,23,FALSE)&amp;"","")</f>
        <v>37</v>
      </c>
      <c r="X37" s="107" t="str">
        <f>IFERROR(VLOOKUP($A37,'★共通（5-1-1）'!$A$9:$AH$126,24,FALSE)&amp;"","")</f>
        <v/>
      </c>
      <c r="Y37" s="107" t="str">
        <f>IFERROR(VLOOKUP($A37,'★共通（5-1-1）'!$A$9:$AH$126,25,FALSE)&amp;"","")</f>
        <v/>
      </c>
      <c r="Z37" s="107" t="str">
        <f>IFERROR(VLOOKUP($A37,'★共通（5-1-1）'!$A$9:$AH$126,26,FALSE)&amp;"","")</f>
        <v/>
      </c>
      <c r="AA37" s="107" t="str">
        <f>IFERROR(VLOOKUP($A37,'★共通（5-1-1）'!$A$9:$AH$126,27,FALSE)&amp;"","")</f>
        <v/>
      </c>
      <c r="AB37" s="107" t="str">
        <f>IFERROR(VLOOKUP($A37,'★共通（5-1-1）'!$A$9:$AH$126,28,FALSE)&amp;"","")</f>
        <v/>
      </c>
      <c r="AC37" s="107" t="str">
        <f>IFERROR(VLOOKUP($A37,'★共通（5-1-1）'!$A$9:$AH$126,29,FALSE)&amp;"","")</f>
        <v/>
      </c>
      <c r="AD37" s="107" t="str">
        <f>IFERROR(VLOOKUP($A37,'★共通（5-1-1）'!$A$9:$AH$126,30,FALSE)&amp;"","")</f>
        <v/>
      </c>
      <c r="AE37" s="107" t="str">
        <f>IFERROR(VLOOKUP($A37,'★共通（5-1-1）'!$A$9:$AH$126,31,FALSE)&amp;"","")</f>
        <v/>
      </c>
      <c r="AF37" s="107" t="str">
        <f>IFERROR(VLOOKUP($A37,'★共通（5-1-1）'!$A$9:$AH$126,32,FALSE)&amp;"","")</f>
        <v/>
      </c>
      <c r="AG37" s="107" t="str">
        <f>IFERROR(VLOOKUP($A37,'★共通（5-1-1）'!$A$9:$AH$126,33,FALSE)&amp;"","")</f>
        <v/>
      </c>
      <c r="AH37" s="107" t="str">
        <f>IFERROR(VLOOKUP($A37,'★共通（5-1-1）'!$A$9:$AH$126,34,FALSE)&amp;"","")</f>
        <v/>
      </c>
      <c r="AI37" s="66"/>
      <c r="AJ37" s="64"/>
      <c r="AK37" s="66"/>
      <c r="AL37" s="62"/>
      <c r="AM37" s="59"/>
    </row>
    <row r="38" spans="1:39" ht="93" customHeight="1">
      <c r="A38" s="105">
        <v>31</v>
      </c>
      <c r="B38" s="105" t="str">
        <f>IFERROR(VLOOKUP($A38,'★共通（5-1-1）'!$A$9:$AH$126,2,FALSE)&amp;"","")</f>
        <v>介護報酬の見直し</v>
      </c>
      <c r="C38" s="106" t="str">
        <f>IFERROR(VLOOKUP($A38,'★共通（5-1-1）'!$A$9:$AH$126,3,FALSE)&amp;"","")</f>
        <v>訪問入浴介護の報酬の見直し</v>
      </c>
      <c r="D38" s="105" t="str">
        <f>IFERROR(VLOOKUP($A38,'★共通（5-1-1）'!$A$9:$AH$126,4,FALSE)&amp;"","")</f>
        <v>（基本報酬）</v>
      </c>
      <c r="E38" s="105" t="str">
        <f>IFERROR(VLOOKUP($A38,'★共通（5-1-1）'!$A$9:$AH$126,5,FALSE)&amp;"","")</f>
        <v/>
      </c>
      <c r="F38" s="106" t="str">
        <f>IFERROR(VLOOKUP($A38,'★共通（5-1-1）'!$A$9:$AH$126,6,FALSE)&amp;"","")</f>
        <v>・訪問入浴介護について、利用者への円滑なサービス提供と適切な評価を図る観点から、以下の見直しを行う。
　ア 新規利用者へのサービス提供に際して、事前の居宅訪問を行うなど、事業者に一定の対応が生じていることを踏まえ、新規利用者に対して、初回のサービス提供を行う前に居宅を訪問し、訪問入浴介護の利用に関する調整（浴槽の設置場所や給排水の方法の確認等）を行った場合を評価する新たな加算を創設する。※新設
　イ 清拭又は部分浴を実施した場合の減算について、サービス提供の実態を踏まえ、減算幅を見直す。※見直し</v>
      </c>
      <c r="G38" s="107" t="str">
        <f>IFERROR(VLOOKUP($A38,'★共通（5-1-1）'!$A$9:$AH$126,7,FALSE)&amp;"","")</f>
        <v/>
      </c>
      <c r="H38" s="107" t="str">
        <f>IFERROR(VLOOKUP($A38,'★共通（5-1-1）'!$A$9:$AH$126,8,FALSE)&amp;"","")</f>
        <v>38</v>
      </c>
      <c r="I38" s="107" t="str">
        <f>IFERROR(VLOOKUP($A38,'★共通（5-1-1）'!$A$9:$AH$126,9,FALSE)&amp;"","")</f>
        <v/>
      </c>
      <c r="J38" s="107" t="str">
        <f>IFERROR(VLOOKUP($A38,'★共通（5-1-1）'!$A$9:$AH$126,10,FALSE)&amp;"","")</f>
        <v/>
      </c>
      <c r="K38" s="107" t="str">
        <f>IFERROR(VLOOKUP($A38,'★共通（5-1-1）'!$A$9:$AH$126,11,FALSE)&amp;"","")</f>
        <v/>
      </c>
      <c r="L38" s="107" t="str">
        <f>IFERROR(VLOOKUP($A38,'★共通（5-1-1）'!$A$9:$AH$126,12,FALSE)&amp;"","")</f>
        <v/>
      </c>
      <c r="M38" s="107" t="str">
        <f>IFERROR(VLOOKUP($A38,'★共通（5-1-1）'!$A$9:$AH$126,13,FALSE)&amp;"","")</f>
        <v/>
      </c>
      <c r="N38" s="107" t="str">
        <f>IFERROR(VLOOKUP($A38,'★共通（5-1-1）'!$A$9:$AH$126,14,FALSE)&amp;"","")</f>
        <v/>
      </c>
      <c r="O38" s="107" t="str">
        <f>IFERROR(VLOOKUP($A38,'★共通（5-1-1）'!$A$9:$AH$126,15,FALSE)&amp;"","")</f>
        <v/>
      </c>
      <c r="P38" s="107" t="str">
        <f>IFERROR(VLOOKUP($A38,'★共通（5-1-1）'!$A$9:$AH$126,16,FALSE)&amp;"","")</f>
        <v/>
      </c>
      <c r="Q38" s="107" t="str">
        <f>IFERROR(VLOOKUP($A38,'★共通（5-1-1）'!$A$9:$AH$126,17,FALSE)&amp;"","")</f>
        <v/>
      </c>
      <c r="R38" s="107" t="str">
        <f>IFERROR(VLOOKUP($A38,'★共通（5-1-1）'!$A$9:$AH$126,18,FALSE)&amp;"","")</f>
        <v/>
      </c>
      <c r="S38" s="107" t="str">
        <f>IFERROR(VLOOKUP($A38,'★共通（5-1-1）'!$A$9:$AH$126,19,FALSE)&amp;"","")</f>
        <v/>
      </c>
      <c r="T38" s="107" t="str">
        <f>IFERROR(VLOOKUP($A38,'★共通（5-1-1）'!$A$9:$AH$126,20,FALSE)&amp;"","")</f>
        <v/>
      </c>
      <c r="U38" s="107" t="str">
        <f>IFERROR(VLOOKUP($A38,'★共通（5-1-1）'!$A$9:$AH$126,21,FALSE)&amp;"","")</f>
        <v/>
      </c>
      <c r="V38" s="107" t="str">
        <f>IFERROR(VLOOKUP($A38,'★共通（5-1-1）'!$A$9:$AH$126,22,FALSE)&amp;"","")</f>
        <v/>
      </c>
      <c r="W38" s="107" t="str">
        <f>IFERROR(VLOOKUP($A38,'★共通（5-1-1）'!$A$9:$AH$126,23,FALSE)&amp;"","")</f>
        <v/>
      </c>
      <c r="X38" s="107" t="str">
        <f>IFERROR(VLOOKUP($A38,'★共通（5-1-1）'!$A$9:$AH$126,24,FALSE)&amp;"","")</f>
        <v/>
      </c>
      <c r="Y38" s="107" t="str">
        <f>IFERROR(VLOOKUP($A38,'★共通（5-1-1）'!$A$9:$AH$126,25,FALSE)&amp;"","")</f>
        <v/>
      </c>
      <c r="Z38" s="107" t="str">
        <f>IFERROR(VLOOKUP($A38,'★共通（5-1-1）'!$A$9:$AH$126,26,FALSE)&amp;"","")</f>
        <v/>
      </c>
      <c r="AA38" s="107" t="str">
        <f>IFERROR(VLOOKUP($A38,'★共通（5-1-1）'!$A$9:$AH$126,27,FALSE)&amp;"","")</f>
        <v/>
      </c>
      <c r="AB38" s="107" t="str">
        <f>IFERROR(VLOOKUP($A38,'★共通（5-1-1）'!$A$9:$AH$126,28,FALSE)&amp;"","")</f>
        <v/>
      </c>
      <c r="AC38" s="107" t="str">
        <f>IFERROR(VLOOKUP($A38,'★共通（5-1-1）'!$A$9:$AH$126,29,FALSE)&amp;"","")</f>
        <v/>
      </c>
      <c r="AD38" s="107" t="str">
        <f>IFERROR(VLOOKUP($A38,'★共通（5-1-1）'!$A$9:$AH$126,30,FALSE)&amp;"","")</f>
        <v/>
      </c>
      <c r="AE38" s="107" t="str">
        <f>IFERROR(VLOOKUP($A38,'★共通（5-1-1）'!$A$9:$AH$126,31,FALSE)&amp;"","")</f>
        <v/>
      </c>
      <c r="AF38" s="107" t="str">
        <f>IFERROR(VLOOKUP($A38,'★共通（5-1-1）'!$A$9:$AH$126,32,FALSE)&amp;"","")</f>
        <v/>
      </c>
      <c r="AG38" s="107" t="str">
        <f>IFERROR(VLOOKUP($A38,'★共通（5-1-1）'!$A$9:$AH$126,33,FALSE)&amp;"","")</f>
        <v/>
      </c>
      <c r="AH38" s="107" t="str">
        <f>IFERROR(VLOOKUP($A38,'★共通（5-1-1）'!$A$9:$AH$126,34,FALSE)&amp;"","")</f>
        <v/>
      </c>
      <c r="AI38" s="67"/>
      <c r="AJ38" s="67"/>
      <c r="AK38" s="67"/>
      <c r="AL38" s="62"/>
      <c r="AM38" s="59"/>
    </row>
    <row r="39" spans="1:39" ht="77.25" customHeight="1">
      <c r="A39" s="105">
        <v>32</v>
      </c>
      <c r="B39" s="105" t="str">
        <f>IFERROR(VLOOKUP($A39,'★共通（5-1-1）'!$A$9:$AH$126,2,FALSE)&amp;"","")</f>
        <v>介護報酬の見直し</v>
      </c>
      <c r="C39" s="106" t="str">
        <f>IFERROR(VLOOKUP($A39,'★共通（5-1-1）'!$A$9:$AH$126,3,FALSE)&amp;"","")</f>
        <v>退院当日の訪問看護</v>
      </c>
      <c r="D39" s="105" t="str">
        <f>IFERROR(VLOOKUP($A39,'★共通（5-1-1）'!$A$9:$AH$126,4,FALSE)&amp;"","")</f>
        <v/>
      </c>
      <c r="E39" s="105" t="str">
        <f>IFERROR(VLOOKUP($A39,'★共通（5-1-1）'!$A$9:$AH$126,5,FALSE)&amp;"","")</f>
        <v/>
      </c>
      <c r="F39" s="106" t="str">
        <f>IFERROR(VLOOKUP($A39,'★共通（5-1-1）'!$A$9:$AH$126,6,FALSE)&amp;"","")</f>
        <v>・利用者のニーズに対応し在宅での療養環境を早期に整える観点から、退院・退所当日の訪問看護について、現行の特別管理加算の対象に該当する者に加えて、診療報酬上の取扱いと同様に、主治の医師が必要と認める場合は算定を可能とする。</v>
      </c>
      <c r="G39" s="107" t="str">
        <f>IFERROR(VLOOKUP($A39,'★共通（5-1-1）'!$A$9:$AH$126,7,FALSE)&amp;"","")</f>
        <v/>
      </c>
      <c r="H39" s="107" t="str">
        <f>IFERROR(VLOOKUP($A39,'★共通（5-1-1）'!$A$9:$AH$126,8,FALSE)&amp;"","")</f>
        <v/>
      </c>
      <c r="I39" s="107" t="str">
        <f>IFERROR(VLOOKUP($A39,'★共通（5-1-1）'!$A$9:$AH$126,9,FALSE)&amp;"","")</f>
        <v>39</v>
      </c>
      <c r="J39" s="107" t="str">
        <f>IFERROR(VLOOKUP($A39,'★共通（5-1-1）'!$A$9:$AH$126,10,FALSE)&amp;"","")</f>
        <v/>
      </c>
      <c r="K39" s="107" t="str">
        <f>IFERROR(VLOOKUP($A39,'★共通（5-1-1）'!$A$9:$AH$126,11,FALSE)&amp;"","")</f>
        <v/>
      </c>
      <c r="L39" s="107" t="str">
        <f>IFERROR(VLOOKUP($A39,'★共通（5-1-1）'!$A$9:$AH$126,12,FALSE)&amp;"","")</f>
        <v/>
      </c>
      <c r="M39" s="107" t="str">
        <f>IFERROR(VLOOKUP($A39,'★共通（5-1-1）'!$A$9:$AH$126,13,FALSE)&amp;"","")</f>
        <v/>
      </c>
      <c r="N39" s="107" t="str">
        <f>IFERROR(VLOOKUP($A39,'★共通（5-1-1）'!$A$9:$AH$126,14,FALSE)&amp;"","")</f>
        <v/>
      </c>
      <c r="O39" s="107" t="str">
        <f>IFERROR(VLOOKUP($A39,'★共通（5-1-1）'!$A$9:$AH$126,15,FALSE)&amp;"","")</f>
        <v/>
      </c>
      <c r="P39" s="107" t="str">
        <f>IFERROR(VLOOKUP($A39,'★共通（5-1-1）'!$A$9:$AH$126,16,FALSE)&amp;"","")</f>
        <v/>
      </c>
      <c r="Q39" s="107" t="str">
        <f>IFERROR(VLOOKUP($A39,'★共通（5-1-1）'!$A$9:$AH$126,17,FALSE)&amp;"","")</f>
        <v/>
      </c>
      <c r="R39" s="107" t="str">
        <f>IFERROR(VLOOKUP($A39,'★共通（5-1-1）'!$A$9:$AH$126,18,FALSE)&amp;"","")</f>
        <v/>
      </c>
      <c r="S39" s="107" t="str">
        <f>IFERROR(VLOOKUP($A39,'★共通（5-1-1）'!$A$9:$AH$126,19,FALSE)&amp;"","")</f>
        <v/>
      </c>
      <c r="T39" s="107" t="str">
        <f>IFERROR(VLOOKUP($A39,'★共通（5-1-1）'!$A$9:$AH$126,20,FALSE)&amp;"","")</f>
        <v/>
      </c>
      <c r="U39" s="107" t="str">
        <f>IFERROR(VLOOKUP($A39,'★共通（5-1-1）'!$A$9:$AH$126,21,FALSE)&amp;"","")</f>
        <v/>
      </c>
      <c r="V39" s="107" t="str">
        <f>IFERROR(VLOOKUP($A39,'★共通（5-1-1）'!$A$9:$AH$126,22,FALSE)&amp;"","")</f>
        <v/>
      </c>
      <c r="W39" s="107" t="str">
        <f>IFERROR(VLOOKUP($A39,'★共通（5-1-1）'!$A$9:$AH$126,23,FALSE)&amp;"","")</f>
        <v/>
      </c>
      <c r="X39" s="107" t="str">
        <f>IFERROR(VLOOKUP($A39,'★共通（5-1-1）'!$A$9:$AH$126,24,FALSE)&amp;"","")</f>
        <v/>
      </c>
      <c r="Y39" s="107" t="str">
        <f>IFERROR(VLOOKUP($A39,'★共通（5-1-1）'!$A$9:$AH$126,25,FALSE)&amp;"","")</f>
        <v/>
      </c>
      <c r="Z39" s="107" t="str">
        <f>IFERROR(VLOOKUP($A39,'★共通（5-1-1）'!$A$9:$AH$126,26,FALSE)&amp;"","")</f>
        <v/>
      </c>
      <c r="AA39" s="107" t="str">
        <f>IFERROR(VLOOKUP($A39,'★共通（5-1-1）'!$A$9:$AH$126,27,FALSE)&amp;"","")</f>
        <v/>
      </c>
      <c r="AB39" s="107" t="str">
        <f>IFERROR(VLOOKUP($A39,'★共通（5-1-1）'!$A$9:$AH$126,28,FALSE)&amp;"","")</f>
        <v/>
      </c>
      <c r="AC39" s="107" t="str">
        <f>IFERROR(VLOOKUP($A39,'★共通（5-1-1）'!$A$9:$AH$126,29,FALSE)&amp;"","")</f>
        <v/>
      </c>
      <c r="AD39" s="107" t="str">
        <f>IFERROR(VLOOKUP($A39,'★共通（5-1-1）'!$A$9:$AH$126,30,FALSE)&amp;"","")</f>
        <v/>
      </c>
      <c r="AE39" s="107" t="str">
        <f>IFERROR(VLOOKUP($A39,'★共通（5-1-1）'!$A$9:$AH$126,31,FALSE)&amp;"","")</f>
        <v/>
      </c>
      <c r="AF39" s="107" t="str">
        <f>IFERROR(VLOOKUP($A39,'★共通（5-1-1）'!$A$9:$AH$126,32,FALSE)&amp;"","")</f>
        <v/>
      </c>
      <c r="AG39" s="107" t="str">
        <f>IFERROR(VLOOKUP($A39,'★共通（5-1-1）'!$A$9:$AH$126,33,FALSE)&amp;"","")</f>
        <v/>
      </c>
      <c r="AH39" s="107" t="str">
        <f>IFERROR(VLOOKUP($A39,'★共通（5-1-1）'!$A$9:$AH$126,34,FALSE)&amp;"","")</f>
        <v/>
      </c>
      <c r="AI39" s="61"/>
      <c r="AJ39" s="61"/>
      <c r="AK39" s="61"/>
      <c r="AL39" s="61"/>
      <c r="AM39" s="59"/>
    </row>
    <row r="40" spans="1:39" ht="152.25" customHeight="1">
      <c r="A40" s="105">
        <v>33</v>
      </c>
      <c r="B40" s="105" t="str">
        <f>IFERROR(VLOOKUP($A40,'★共通（5-1-1）'!$A$9:$AH$126,2,FALSE)&amp;"","")</f>
        <v>介護報酬の見直し</v>
      </c>
      <c r="C40" s="106" t="str">
        <f>IFERROR(VLOOKUP($A40,'★共通（5-1-1）'!$A$9:$AH$126,3,FALSE)&amp;"","")</f>
        <v xml:space="preserve">看護体制強化加算の見直し
</v>
      </c>
      <c r="D40" s="105" t="str">
        <f>IFERROR(VLOOKUP($A40,'★共通（5-1-1）'!$A$9:$AH$126,4,FALSE)&amp;"","")</f>
        <v>看護体制強化加算</v>
      </c>
      <c r="E40" s="105" t="str">
        <f>IFERROR(VLOOKUP($A40,'★共通（5-1-1）'!$A$9:$AH$126,5,FALSE)&amp;"","")</f>
        <v/>
      </c>
      <c r="F40" s="106" t="str">
        <f>IFERROR(VLOOKUP($A40,'★共通（5-1-1）'!$A$9:$AH$126,6,FALSE)&amp;"","")</f>
        <v>・訪問看護の看護体制強化加算について、医療ニーズのある要介護者等の在宅療養を支える環境を整える観点や訪問看護の機能強化を図る観点から、以下の見直しを行う。
　ア 利用者の実態等も踏まえて、「特別管理加算を算定した割合 30％以上」の要件を、「20％以上」に見直す。この際、当該要件緩和や、介護予防訪問看護についてはターミナルケア加算の要件が含まれていないことを踏まえて、訪問看護の看護体制強化加算（Ⅰ）及び（Ⅱ）並びに介護予防訪問看護の看護体制強化加算の評価の見直しを行う。※要件
　イ サービスの継続性に配慮しつつ、指定（介護予防）訪問看護の提供に当たる従業員に占める看護職員の割合を６割以上とする要件を新たに設ける。その際、２年の経過措置期間を設けることとする。※要件、経過措置</v>
      </c>
      <c r="G40" s="107" t="str">
        <f>IFERROR(VLOOKUP($A40,'★共通（5-1-1）'!$A$9:$AH$126,7,FALSE)&amp;"","")</f>
        <v/>
      </c>
      <c r="H40" s="107" t="str">
        <f>IFERROR(VLOOKUP($A40,'★共通（5-1-1）'!$A$9:$AH$126,8,FALSE)&amp;"","")</f>
        <v/>
      </c>
      <c r="I40" s="107" t="str">
        <f>IFERROR(VLOOKUP($A40,'★共通（5-1-1）'!$A$9:$AH$126,9,FALSE)&amp;"","")</f>
        <v>40</v>
      </c>
      <c r="J40" s="107" t="str">
        <f>IFERROR(VLOOKUP($A40,'★共通（5-1-1）'!$A$9:$AH$126,10,FALSE)&amp;"","")</f>
        <v/>
      </c>
      <c r="K40" s="107" t="str">
        <f>IFERROR(VLOOKUP($A40,'★共通（5-1-1）'!$A$9:$AH$126,11,FALSE)&amp;"","")</f>
        <v/>
      </c>
      <c r="L40" s="107" t="str">
        <f>IFERROR(VLOOKUP($A40,'★共通（5-1-1）'!$A$9:$AH$126,12,FALSE)&amp;"","")</f>
        <v/>
      </c>
      <c r="M40" s="107" t="str">
        <f>IFERROR(VLOOKUP($A40,'★共通（5-1-1）'!$A$9:$AH$126,13,FALSE)&amp;"","")</f>
        <v/>
      </c>
      <c r="N40" s="107" t="str">
        <f>IFERROR(VLOOKUP($A40,'★共通（5-1-1）'!$A$9:$AH$126,14,FALSE)&amp;"","")</f>
        <v/>
      </c>
      <c r="O40" s="107" t="str">
        <f>IFERROR(VLOOKUP($A40,'★共通（5-1-1）'!$A$9:$AH$126,15,FALSE)&amp;"","")</f>
        <v/>
      </c>
      <c r="P40" s="107" t="str">
        <f>IFERROR(VLOOKUP($A40,'★共通（5-1-1）'!$A$9:$AH$126,16,FALSE)&amp;"","")</f>
        <v/>
      </c>
      <c r="Q40" s="107" t="str">
        <f>IFERROR(VLOOKUP($A40,'★共通（5-1-1）'!$A$9:$AH$126,17,FALSE)&amp;"","")</f>
        <v/>
      </c>
      <c r="R40" s="107" t="str">
        <f>IFERROR(VLOOKUP($A40,'★共通（5-1-1）'!$A$9:$AH$126,18,FALSE)&amp;"","")</f>
        <v/>
      </c>
      <c r="S40" s="107" t="str">
        <f>IFERROR(VLOOKUP($A40,'★共通（5-1-1）'!$A$9:$AH$126,19,FALSE)&amp;"","")</f>
        <v/>
      </c>
      <c r="T40" s="107" t="str">
        <f>IFERROR(VLOOKUP($A40,'★共通（5-1-1）'!$A$9:$AH$126,20,FALSE)&amp;"","")</f>
        <v/>
      </c>
      <c r="U40" s="107" t="str">
        <f>IFERROR(VLOOKUP($A40,'★共通（5-1-1）'!$A$9:$AH$126,21,FALSE)&amp;"","")</f>
        <v/>
      </c>
      <c r="V40" s="107" t="str">
        <f>IFERROR(VLOOKUP($A40,'★共通（5-1-1）'!$A$9:$AH$126,22,FALSE)&amp;"","")</f>
        <v/>
      </c>
      <c r="W40" s="107" t="str">
        <f>IFERROR(VLOOKUP($A40,'★共通（5-1-1）'!$A$9:$AH$126,23,FALSE)&amp;"","")</f>
        <v/>
      </c>
      <c r="X40" s="107" t="str">
        <f>IFERROR(VLOOKUP($A40,'★共通（5-1-1）'!$A$9:$AH$126,24,FALSE)&amp;"","")</f>
        <v/>
      </c>
      <c r="Y40" s="107" t="str">
        <f>IFERROR(VLOOKUP($A40,'★共通（5-1-1）'!$A$9:$AH$126,25,FALSE)&amp;"","")</f>
        <v/>
      </c>
      <c r="Z40" s="107" t="str">
        <f>IFERROR(VLOOKUP($A40,'★共通（5-1-1）'!$A$9:$AH$126,26,FALSE)&amp;"","")</f>
        <v/>
      </c>
      <c r="AA40" s="107" t="str">
        <f>IFERROR(VLOOKUP($A40,'★共通（5-1-1）'!$A$9:$AH$126,27,FALSE)&amp;"","")</f>
        <v/>
      </c>
      <c r="AB40" s="107" t="str">
        <f>IFERROR(VLOOKUP($A40,'★共通（5-1-1）'!$A$9:$AH$126,28,FALSE)&amp;"","")</f>
        <v/>
      </c>
      <c r="AC40" s="107" t="str">
        <f>IFERROR(VLOOKUP($A40,'★共通（5-1-1）'!$A$9:$AH$126,29,FALSE)&amp;"","")</f>
        <v/>
      </c>
      <c r="AD40" s="107" t="str">
        <f>IFERROR(VLOOKUP($A40,'★共通（5-1-1）'!$A$9:$AH$126,30,FALSE)&amp;"","")</f>
        <v/>
      </c>
      <c r="AE40" s="107" t="str">
        <f>IFERROR(VLOOKUP($A40,'★共通（5-1-1）'!$A$9:$AH$126,31,FALSE)&amp;"","")</f>
        <v/>
      </c>
      <c r="AF40" s="107" t="str">
        <f>IFERROR(VLOOKUP($A40,'★共通（5-1-1）'!$A$9:$AH$126,32,FALSE)&amp;"","")</f>
        <v/>
      </c>
      <c r="AG40" s="107" t="str">
        <f>IFERROR(VLOOKUP($A40,'★共通（5-1-1）'!$A$9:$AH$126,33,FALSE)&amp;"","")</f>
        <v/>
      </c>
      <c r="AH40" s="107" t="str">
        <f>IFERROR(VLOOKUP($A40,'★共通（5-1-1）'!$A$9:$AH$126,34,FALSE)&amp;"","")</f>
        <v/>
      </c>
      <c r="AI40" s="61"/>
      <c r="AJ40" s="61"/>
      <c r="AK40" s="61"/>
      <c r="AL40" s="61"/>
      <c r="AM40" s="59"/>
    </row>
    <row r="41" spans="1:39" ht="281.25" customHeight="1">
      <c r="A41" s="105">
        <v>34</v>
      </c>
      <c r="B41" s="105" t="str">
        <f>IFERROR(VLOOKUP($A41,'★共通（5-1-1）'!$A$9:$AH$126,2,FALSE)&amp;"","")</f>
        <v>人員基準・設備基準</v>
      </c>
      <c r="C41" s="106" t="str">
        <f>IFERROR(VLOOKUP($A41,'★共通（5-1-1）'!$A$9:$AH$126,3,FALSE)&amp;"","")</f>
        <v>緊急時の宿泊ニーズへの対応の充実</v>
      </c>
      <c r="D41" s="105" t="str">
        <f>IFERROR(VLOOKUP($A41,'★共通（5-1-1）'!$A$9:$AH$126,4,FALSE)&amp;"","")</f>
        <v/>
      </c>
      <c r="E41" s="105" t="str">
        <f>IFERROR(VLOOKUP($A41,'★共通（5-1-1）'!$A$9:$AH$126,5,FALSE)&amp;"","")</f>
        <v/>
      </c>
      <c r="F41" s="106" t="str">
        <f>IFERROR(VLOOKUP($A41,'★共通（5-1-1）'!$A$9:$AH$126,6,FALSE)&amp;"","")</f>
        <v>・在宅高齢者の緊急時の宿泊ニーズに対応できる環境づくりを一層推進する観点から、以下の見直しを行う。
　ア 認知症対応型共同生活介護において、利用者の状況や家族等の事情により介護支援専門員が緊急に利用が必要と認めた場合等を要件とする定員を超えての短期利用の受入れ（緊急時短期利用）について、認知症グループホームが地域における認知症ケアの拠点として在宅高齢者の緊急時の宿泊ニーズを受け止めることができるようにする観点から、以下の要件の見直しを行う。
　　ⅰ 「１事業所１名まで」とされている受入人数の要件について、利用者へのサービスがユニット単位で実施されていることを踏まえ、「１ユニット１名まで」とする。
　　ⅱ 「７日以内」とされている受入日数の要件について、「７日以内を原則として、利用者家族の疾病等やむを得ない事情がある場合には 14 日以内」とする。
　　ⅲ 「個室」とされている利用可能な部屋の要件について、「おおむね 7.43㎡／人でプライバシーの確保に配慮した個室的なしつらえ」が確保される場合には、個室以外も認めることとする。
　イ 短期入所療養介護の緊急短期入所受入加算について、短期入所生活介護における同加算と同様に、「７日以内」とされている受入日数の要件について、「７日以内を原則として、利用者家族の疾病等やむを得ない事情がある場合には 14 日以内」とする。
　ウ 小規模多機能型居宅介護及び看護小規模多機能型居宅介護において、事業所の登録定員に空きがあること等を要件とする登録者以外の短期利用（短期利用居宅介護費）について、登録者のサービス提供に支障がないことを前提に、宿泊室に空きがある場合には算定可能とする。</v>
      </c>
      <c r="G41" s="107" t="str">
        <f>IFERROR(VLOOKUP($A41,'★共通（5-1-1）'!$A$9:$AH$126,7,FALSE)&amp;"","")</f>
        <v/>
      </c>
      <c r="H41" s="107" t="str">
        <f>IFERROR(VLOOKUP($A41,'★共通（5-1-1）'!$A$9:$AH$126,8,FALSE)&amp;"","")</f>
        <v/>
      </c>
      <c r="I41" s="107" t="str">
        <f>IFERROR(VLOOKUP($A41,'★共通（5-1-1）'!$A$9:$AH$126,9,FALSE)&amp;"","")</f>
        <v/>
      </c>
      <c r="J41" s="107" t="str">
        <f>IFERROR(VLOOKUP($A41,'★共通（5-1-1）'!$A$9:$AH$126,10,FALSE)&amp;"","")</f>
        <v/>
      </c>
      <c r="K41" s="107" t="str">
        <f>IFERROR(VLOOKUP($A41,'★共通（5-1-1）'!$A$9:$AH$126,11,FALSE)&amp;"","")</f>
        <v/>
      </c>
      <c r="L41" s="107" t="str">
        <f>IFERROR(VLOOKUP($A41,'★共通（5-1-1）'!$A$9:$AH$126,12,FALSE)&amp;"","")</f>
        <v/>
      </c>
      <c r="M41" s="107" t="str">
        <f>IFERROR(VLOOKUP($A41,'★共通（5-1-1）'!$A$9:$AH$126,13,FALSE)&amp;"","")</f>
        <v/>
      </c>
      <c r="N41" s="107" t="str">
        <f>IFERROR(VLOOKUP($A41,'★共通（5-1-1）'!$A$9:$AH$126,14,FALSE)&amp;"","")</f>
        <v/>
      </c>
      <c r="O41" s="107" t="str">
        <f>IFERROR(VLOOKUP($A41,'★共通（5-1-1）'!$A$9:$AH$126,15,FALSE)&amp;"","")</f>
        <v>42※予防除く</v>
      </c>
      <c r="P41" s="107" t="str">
        <f>IFERROR(VLOOKUP($A41,'★共通（5-1-1）'!$A$9:$AH$126,16,FALSE)&amp;"","")</f>
        <v/>
      </c>
      <c r="Q41" s="107" t="str">
        <f>IFERROR(VLOOKUP($A41,'★共通（5-1-1）'!$A$9:$AH$126,17,FALSE)&amp;"","")</f>
        <v/>
      </c>
      <c r="R41" s="107" t="str">
        <f>IFERROR(VLOOKUP($A41,'★共通（5-1-1）'!$A$9:$AH$126,18,FALSE)&amp;"","")</f>
        <v/>
      </c>
      <c r="S41" s="107" t="str">
        <f>IFERROR(VLOOKUP($A41,'★共通（5-1-1）'!$A$9:$AH$126,19,FALSE)&amp;"","")</f>
        <v/>
      </c>
      <c r="T41" s="107" t="str">
        <f>IFERROR(VLOOKUP($A41,'★共通（5-1-1）'!$A$9:$AH$126,20,FALSE)&amp;"","")</f>
        <v/>
      </c>
      <c r="U41" s="107" t="str">
        <f>IFERROR(VLOOKUP($A41,'★共通（5-1-1）'!$A$9:$AH$126,21,FALSE)&amp;"","")</f>
        <v/>
      </c>
      <c r="V41" s="107" t="str">
        <f>IFERROR(VLOOKUP($A41,'★共通（5-1-1）'!$A$9:$AH$126,22,FALSE)&amp;"","")</f>
        <v/>
      </c>
      <c r="W41" s="107" t="str">
        <f>IFERROR(VLOOKUP($A41,'★共通（5-1-1）'!$A$9:$AH$126,23,FALSE)&amp;"","")</f>
        <v/>
      </c>
      <c r="X41" s="107" t="str">
        <f>IFERROR(VLOOKUP($A41,'★共通（5-1-1）'!$A$9:$AH$126,24,FALSE)&amp;"","")</f>
        <v>43</v>
      </c>
      <c r="Y41" s="107" t="str">
        <f>IFERROR(VLOOKUP($A41,'★共通（5-1-1）'!$A$9:$AH$126,25,FALSE)&amp;"","")</f>
        <v>41</v>
      </c>
      <c r="Z41" s="107" t="str">
        <f>IFERROR(VLOOKUP($A41,'★共通（5-1-1）'!$A$9:$AH$126,26,FALSE)&amp;"","")</f>
        <v/>
      </c>
      <c r="AA41" s="107" t="str">
        <f>IFERROR(VLOOKUP($A41,'★共通（5-1-1）'!$A$9:$AH$126,27,FALSE)&amp;"","")</f>
        <v/>
      </c>
      <c r="AB41" s="107" t="str">
        <f>IFERROR(VLOOKUP($A41,'★共通（5-1-1）'!$A$9:$AH$126,28,FALSE)&amp;"","")</f>
        <v>43</v>
      </c>
      <c r="AC41" s="107" t="str">
        <f>IFERROR(VLOOKUP($A41,'★共通（5-1-1）'!$A$9:$AH$126,29,FALSE)&amp;"","")</f>
        <v/>
      </c>
      <c r="AD41" s="107" t="str">
        <f>IFERROR(VLOOKUP($A41,'★共通（5-1-1）'!$A$9:$AH$126,30,FALSE)&amp;"","")</f>
        <v/>
      </c>
      <c r="AE41" s="107" t="str">
        <f>IFERROR(VLOOKUP($A41,'★共通（5-1-1）'!$A$9:$AH$126,31,FALSE)&amp;"","")</f>
        <v/>
      </c>
      <c r="AF41" s="107" t="str">
        <f>IFERROR(VLOOKUP($A41,'★共通（5-1-1）'!$A$9:$AH$126,32,FALSE)&amp;"","")</f>
        <v/>
      </c>
      <c r="AG41" s="107" t="str">
        <f>IFERROR(VLOOKUP($A41,'★共通（5-1-1）'!$A$9:$AH$126,33,FALSE)&amp;"","")</f>
        <v/>
      </c>
      <c r="AH41" s="107" t="str">
        <f>IFERROR(VLOOKUP($A41,'★共通（5-1-1）'!$A$9:$AH$126,34,FALSE)&amp;"","")</f>
        <v/>
      </c>
      <c r="AI41" s="61"/>
      <c r="AJ41" s="61"/>
      <c r="AK41" s="61"/>
      <c r="AL41" s="61"/>
      <c r="AM41" s="59"/>
    </row>
    <row r="42" spans="1:39" ht="78" customHeight="1">
      <c r="A42" s="105">
        <v>35</v>
      </c>
      <c r="B42" s="105" t="str">
        <f>IFERROR(VLOOKUP($A42,'★共通（5-1-1）'!$A$9:$AH$126,2,FALSE)&amp;"","")</f>
        <v>運営基準の見直し</v>
      </c>
      <c r="C42" s="106" t="str">
        <f>IFERROR(VLOOKUP($A42,'★共通（5-1-1）'!$A$9:$AH$126,3,FALSE)&amp;"","")</f>
        <v>通所介護における地域等との連携の強化</v>
      </c>
      <c r="D42" s="105" t="str">
        <f>IFERROR(VLOOKUP($A42,'★共通（5-1-1）'!$A$9:$AH$126,4,FALSE)&amp;"","")</f>
        <v/>
      </c>
      <c r="E42" s="105" t="str">
        <f>IFERROR(VLOOKUP($A42,'★共通（5-1-1）'!$A$9:$AH$126,5,FALSE)&amp;"","")</f>
        <v/>
      </c>
      <c r="F42" s="106" t="str">
        <f>IFERROR(VLOOKUP($A42,'★共通（5-1-1）'!$A$9:$AH$126,6,FALSE)&amp;"","")</f>
        <v>・通所介護について、利用者の地域における社会参加活動や地域住民との交流を促進する観点から、地域密着型通所介護等と同様に、その事業の運営に当たって、地域住民やボランティア団体等との連携及び協力を行う等の地域との交流に努めなければならないこととする。</v>
      </c>
      <c r="G42" s="107" t="str">
        <f>IFERROR(VLOOKUP($A42,'★共通（5-1-1）'!$A$9:$AH$126,7,FALSE)&amp;"","")</f>
        <v/>
      </c>
      <c r="H42" s="107" t="str">
        <f>IFERROR(VLOOKUP($A42,'★共通（5-1-1）'!$A$9:$AH$126,8,FALSE)&amp;"","")</f>
        <v/>
      </c>
      <c r="I42" s="107" t="str">
        <f>IFERROR(VLOOKUP($A42,'★共通（5-1-1）'!$A$9:$AH$126,9,FALSE)&amp;"","")</f>
        <v/>
      </c>
      <c r="J42" s="107" t="str">
        <f>IFERROR(VLOOKUP($A42,'★共通（5-1-1）'!$A$9:$AH$126,10,FALSE)&amp;"","")</f>
        <v/>
      </c>
      <c r="K42" s="107" t="str">
        <f>IFERROR(VLOOKUP($A42,'★共通（5-1-1）'!$A$9:$AH$126,11,FALSE)&amp;"","")</f>
        <v/>
      </c>
      <c r="L42" s="107" t="str">
        <f>IFERROR(VLOOKUP($A42,'★共通（5-1-1）'!$A$9:$AH$126,12,FALSE)&amp;"","")</f>
        <v>44</v>
      </c>
      <c r="M42" s="107" t="str">
        <f>IFERROR(VLOOKUP($A42,'★共通（5-1-1）'!$A$9:$AH$126,13,FALSE)&amp;"","")</f>
        <v/>
      </c>
      <c r="N42" s="107" t="str">
        <f>IFERROR(VLOOKUP($A42,'★共通（5-1-1）'!$A$9:$AH$126,14,FALSE)&amp;"","")</f>
        <v/>
      </c>
      <c r="O42" s="107" t="str">
        <f>IFERROR(VLOOKUP($A42,'★共通（5-1-1）'!$A$9:$AH$126,15,FALSE)&amp;"","")</f>
        <v/>
      </c>
      <c r="P42" s="107" t="str">
        <f>IFERROR(VLOOKUP($A42,'★共通（5-1-1）'!$A$9:$AH$126,16,FALSE)&amp;"","")</f>
        <v/>
      </c>
      <c r="Q42" s="107" t="str">
        <f>IFERROR(VLOOKUP($A42,'★共通（5-1-1）'!$A$9:$AH$126,17,FALSE)&amp;"","")</f>
        <v/>
      </c>
      <c r="R42" s="107" t="str">
        <f>IFERROR(VLOOKUP($A42,'★共通（5-1-1）'!$A$9:$AH$126,18,FALSE)&amp;"","")</f>
        <v/>
      </c>
      <c r="S42" s="107" t="str">
        <f>IFERROR(VLOOKUP($A42,'★共通（5-1-1）'!$A$9:$AH$126,19,FALSE)&amp;"","")</f>
        <v/>
      </c>
      <c r="T42" s="107" t="str">
        <f>IFERROR(VLOOKUP($A42,'★共通（5-1-1）'!$A$9:$AH$126,20,FALSE)&amp;"","")</f>
        <v/>
      </c>
      <c r="U42" s="107" t="str">
        <f>IFERROR(VLOOKUP($A42,'★共通（5-1-1）'!$A$9:$AH$126,21,FALSE)&amp;"","")</f>
        <v/>
      </c>
      <c r="V42" s="107" t="str">
        <f>IFERROR(VLOOKUP($A42,'★共通（5-1-1）'!$A$9:$AH$126,22,FALSE)&amp;"","")</f>
        <v/>
      </c>
      <c r="W42" s="107" t="str">
        <f>IFERROR(VLOOKUP($A42,'★共通（5-1-1）'!$A$9:$AH$126,23,FALSE)&amp;"","")</f>
        <v/>
      </c>
      <c r="X42" s="107" t="str">
        <f>IFERROR(VLOOKUP($A42,'★共通（5-1-1）'!$A$9:$AH$126,24,FALSE)&amp;"","")</f>
        <v/>
      </c>
      <c r="Y42" s="107" t="str">
        <f>IFERROR(VLOOKUP($A42,'★共通（5-1-1）'!$A$9:$AH$126,25,FALSE)&amp;"","")</f>
        <v/>
      </c>
      <c r="Z42" s="107" t="str">
        <f>IFERROR(VLOOKUP($A42,'★共通（5-1-1）'!$A$9:$AH$126,26,FALSE)&amp;"","")</f>
        <v/>
      </c>
      <c r="AA42" s="107" t="str">
        <f>IFERROR(VLOOKUP($A42,'★共通（5-1-1）'!$A$9:$AH$126,27,FALSE)&amp;"","")</f>
        <v/>
      </c>
      <c r="AB42" s="107" t="str">
        <f>IFERROR(VLOOKUP($A42,'★共通（5-1-1）'!$A$9:$AH$126,28,FALSE)&amp;"","")</f>
        <v/>
      </c>
      <c r="AC42" s="107" t="str">
        <f>IFERROR(VLOOKUP($A42,'★共通（5-1-1）'!$A$9:$AH$126,29,FALSE)&amp;"","")</f>
        <v/>
      </c>
      <c r="AD42" s="107" t="str">
        <f>IFERROR(VLOOKUP($A42,'★共通（5-1-1）'!$A$9:$AH$126,30,FALSE)&amp;"","")</f>
        <v/>
      </c>
      <c r="AE42" s="107" t="str">
        <f>IFERROR(VLOOKUP($A42,'★共通（5-1-1）'!$A$9:$AH$126,31,FALSE)&amp;"","")</f>
        <v/>
      </c>
      <c r="AF42" s="107" t="str">
        <f>IFERROR(VLOOKUP($A42,'★共通（5-1-1）'!$A$9:$AH$126,32,FALSE)&amp;"","")</f>
        <v/>
      </c>
      <c r="AG42" s="107" t="str">
        <f>IFERROR(VLOOKUP($A42,'★共通（5-1-1）'!$A$9:$AH$126,33,FALSE)&amp;"","")</f>
        <v/>
      </c>
      <c r="AH42" s="107" t="str">
        <f>IFERROR(VLOOKUP($A42,'★共通（5-1-1）'!$A$9:$AH$126,34,FALSE)&amp;"","")</f>
        <v/>
      </c>
      <c r="AI42" s="61"/>
      <c r="AJ42" s="61"/>
      <c r="AK42" s="61"/>
      <c r="AL42" s="61"/>
      <c r="AM42" s="59"/>
    </row>
    <row r="43" spans="1:39" ht="113.25" customHeight="1">
      <c r="A43" s="105">
        <v>36</v>
      </c>
      <c r="B43" s="105" t="str">
        <f>IFERROR(VLOOKUP($A43,'★共通（5-1-1）'!$A$9:$AH$126,2,FALSE)&amp;"","")</f>
        <v/>
      </c>
      <c r="C43" s="106" t="str">
        <f>IFERROR(VLOOKUP($A43,'★共通（5-1-1）'!$A$9:$AH$126,3,FALSE)&amp;"","")</f>
        <v>退院・退所時のカンファレンスにおける福祉用具専門相談員等の参画促進</v>
      </c>
      <c r="D43" s="105" t="str">
        <f>IFERROR(VLOOKUP($A43,'★共通（5-1-1）'!$A$9:$AH$126,4,FALSE)&amp;"","")</f>
        <v/>
      </c>
      <c r="E43" s="105" t="str">
        <f>IFERROR(VLOOKUP($A43,'★共通（5-1-1）'!$A$9:$AH$126,5,FALSE)&amp;"","")</f>
        <v/>
      </c>
      <c r="F43" s="106" t="str">
        <f>IFERROR(VLOOKUP($A43,'★共通（5-1-1）'!$A$9:$AH$126,6,FALSE)&amp;"","")</f>
        <v>・退院・退所時のスムーズな福祉用具貸与の利用を図る観点から、居宅介護支援の退院・退所加算や施設系サービスの退所時の支援に係る加算において求められる退院・退所時のカンファレンスについて、退院・退所後に福祉用具の貸与が見込まれる場合には、必要に応じ、福祉用具専門相談員や居宅サービスを提供する作業療法士等が参加することを明確化する。
※（１）①②③④、（２）①⑦⑧、（３）①②③④⑤の事項も参照。</v>
      </c>
      <c r="G43" s="107" t="str">
        <f>IFERROR(VLOOKUP($A43,'★共通（5-1-1）'!$A$9:$AH$126,7,FALSE)&amp;"","")</f>
        <v/>
      </c>
      <c r="H43" s="107" t="str">
        <f>IFERROR(VLOOKUP($A43,'★共通（5-1-1）'!$A$9:$AH$126,8,FALSE)&amp;"","")</f>
        <v/>
      </c>
      <c r="I43" s="107" t="str">
        <f>IFERROR(VLOOKUP($A43,'★共通（5-1-1）'!$A$9:$AH$126,9,FALSE)&amp;"","")</f>
        <v/>
      </c>
      <c r="J43" s="107" t="str">
        <f>IFERROR(VLOOKUP($A43,'★共通（5-1-1）'!$A$9:$AH$126,10,FALSE)&amp;"","")</f>
        <v/>
      </c>
      <c r="K43" s="107" t="str">
        <f>IFERROR(VLOOKUP($A43,'★共通（5-1-1）'!$A$9:$AH$126,11,FALSE)&amp;"","")</f>
        <v/>
      </c>
      <c r="L43" s="107" t="str">
        <f>IFERROR(VLOOKUP($A43,'★共通（5-1-1）'!$A$9:$AH$126,12,FALSE)&amp;"","")</f>
        <v/>
      </c>
      <c r="M43" s="107" t="str">
        <f>IFERROR(VLOOKUP($A43,'★共通（5-1-1）'!$A$9:$AH$126,13,FALSE)&amp;"","")</f>
        <v/>
      </c>
      <c r="N43" s="107" t="str">
        <f>IFERROR(VLOOKUP($A43,'★共通（5-1-1）'!$A$9:$AH$126,14,FALSE)&amp;"","")</f>
        <v/>
      </c>
      <c r="O43" s="107" t="str">
        <f>IFERROR(VLOOKUP($A43,'★共通（5-1-1）'!$A$9:$AH$126,15,FALSE)&amp;"","")</f>
        <v/>
      </c>
      <c r="P43" s="107" t="str">
        <f>IFERROR(VLOOKUP($A43,'★共通（5-1-1）'!$A$9:$AH$126,16,FALSE)&amp;"","")</f>
        <v/>
      </c>
      <c r="Q43" s="107" t="str">
        <f>IFERROR(VLOOKUP($A43,'★共通（5-1-1）'!$A$9:$AH$126,17,FALSE)&amp;"","")</f>
        <v/>
      </c>
      <c r="R43" s="107" t="str">
        <f>IFERROR(VLOOKUP($A43,'★共通（5-1-1）'!$A$9:$AH$126,18,FALSE)&amp;"","")</f>
        <v/>
      </c>
      <c r="S43" s="107" t="str">
        <f>IFERROR(VLOOKUP($A43,'★共通（5-1-1）'!$A$9:$AH$126,19,FALSE)&amp;"","")</f>
        <v/>
      </c>
      <c r="T43" s="107" t="str">
        <f>IFERROR(VLOOKUP($A43,'★共通（5-1-1）'!$A$9:$AH$126,20,FALSE)&amp;"","")</f>
        <v/>
      </c>
      <c r="U43" s="107" t="str">
        <f>IFERROR(VLOOKUP($A43,'★共通（5-1-1）'!$A$9:$AH$126,21,FALSE)&amp;"","")</f>
        <v/>
      </c>
      <c r="V43" s="107" t="str">
        <f>IFERROR(VLOOKUP($A43,'★共通（5-1-1）'!$A$9:$AH$126,22,FALSE)&amp;"","")</f>
        <v/>
      </c>
      <c r="W43" s="107" t="str">
        <f>IFERROR(VLOOKUP($A43,'★共通（5-1-1）'!$A$9:$AH$126,23,FALSE)&amp;"","")</f>
        <v/>
      </c>
      <c r="X43" s="107" t="str">
        <f>IFERROR(VLOOKUP($A43,'★共通（5-1-1）'!$A$9:$AH$126,24,FALSE)&amp;"","")</f>
        <v/>
      </c>
      <c r="Y43" s="107" t="str">
        <f>IFERROR(VLOOKUP($A43,'★共通（5-1-1）'!$A$9:$AH$126,25,FALSE)&amp;"","")</f>
        <v/>
      </c>
      <c r="Z43" s="107" t="str">
        <f>IFERROR(VLOOKUP($A43,'★共通（5-1-1）'!$A$9:$AH$126,26,FALSE)&amp;"","")</f>
        <v/>
      </c>
      <c r="AA43" s="107" t="str">
        <f>IFERROR(VLOOKUP($A43,'★共通（5-1-1）'!$A$9:$AH$126,27,FALSE)&amp;"","")</f>
        <v>45</v>
      </c>
      <c r="AB43" s="107" t="str">
        <f>IFERROR(VLOOKUP($A43,'★共通（5-1-1）'!$A$9:$AH$126,28,FALSE)&amp;"","")</f>
        <v/>
      </c>
      <c r="AC43" s="107" t="str">
        <f>IFERROR(VLOOKUP($A43,'★共通（5-1-1）'!$A$9:$AH$126,29,FALSE)&amp;"","")</f>
        <v>45</v>
      </c>
      <c r="AD43" s="107" t="str">
        <f>IFERROR(VLOOKUP($A43,'★共通（5-1-1）'!$A$9:$AH$126,30,FALSE)&amp;"","")</f>
        <v>45</v>
      </c>
      <c r="AE43" s="107" t="str">
        <f>IFERROR(VLOOKUP($A43,'★共通（5-1-1）'!$A$9:$AH$126,31,FALSE)&amp;"","")</f>
        <v>45</v>
      </c>
      <c r="AF43" s="107" t="str">
        <f>IFERROR(VLOOKUP($A43,'★共通（5-1-1）'!$A$9:$AH$126,32,FALSE)&amp;"","")</f>
        <v>45</v>
      </c>
      <c r="AG43" s="107" t="str">
        <f>IFERROR(VLOOKUP($A43,'★共通（5-1-1）'!$A$9:$AH$126,33,FALSE)&amp;"","")</f>
        <v>45</v>
      </c>
      <c r="AH43" s="107" t="str">
        <f>IFERROR(VLOOKUP($A43,'★共通（5-1-1）'!$A$9:$AH$126,34,FALSE)&amp;"","")</f>
        <v/>
      </c>
      <c r="AI43" s="61"/>
      <c r="AJ43" s="61"/>
      <c r="AK43" s="61"/>
      <c r="AL43" s="64"/>
      <c r="AM43" s="59"/>
    </row>
    <row r="44" spans="1:39" ht="188.25" customHeight="1">
      <c r="A44" s="105">
        <v>37</v>
      </c>
      <c r="B44" s="105" t="str">
        <f>IFERROR(VLOOKUP($A44,'★共通（5-1-1）'!$A$9:$AH$126,2,FALSE)&amp;"","")</f>
        <v>人員基準・設備基準</v>
      </c>
      <c r="C44" s="106" t="str">
        <f>IFERROR(VLOOKUP($A44,'★共通（5-1-1）'!$A$9:$AH$126,3,FALSE)&amp;"","")</f>
        <v>①個室ユニット型施設の設備・勤務体制の見直し</v>
      </c>
      <c r="D44" s="105" t="str">
        <f>IFERROR(VLOOKUP($A44,'★共通（5-1-1）'!$A$9:$AH$126,4,FALSE)&amp;"","")</f>
        <v/>
      </c>
      <c r="E44" s="105" t="str">
        <f>IFERROR(VLOOKUP($A44,'★共通（5-1-1）'!$A$9:$AH$126,5,FALSE)&amp;"","")</f>
        <v/>
      </c>
      <c r="F44" s="106" t="str">
        <f>IFERROR(VLOOKUP($A44,'★共通（5-1-1）'!$A$9:$AH$126,6,FALSE)&amp;"","")</f>
        <v>・施設系サービス及び短期入所系サービスにおける個室ユニット型施設について、ケアの質を維持しつつ、人材確保や職員定着を目指し、ユニットケアを推進する観点から、以下の見直しを行う。
　ア １ユニットの定員を、夜間及び深夜を含めた介護・看護職員の配置の実態を勘案して職員を配置するよう努めることを求めつつ、現行の「おおむね 10 人以下」から「原則としておおむね 10 人以下とし、15 人を超えないもの」とする。
　イ ユニットリーダーについて、原則常勤を維持しつつ、仕事と育児や介護との両立が可能となる環境整備を進め、離職防止・定着促進を図る観点から、人員配置基準や報酬算定について、両立支援への配慮に係る見直しを行う（Ⅱ４（１）⑥参照）。
　ウ ユニット型個室的多床室について、感染症やプライバシーに配慮し、個室化を進める観点から、新たに設置することを禁止する。
※（１）①②③④、（２）①②③④⑤⑥、（３）⑥⑦⑧⑨⑩⑪⑫⑬の事項も参照</v>
      </c>
      <c r="G44" s="107" t="str">
        <f>IFERROR(VLOOKUP($A44,'★共通（5-1-1）'!$A$9:$AH$126,7,FALSE)&amp;"","")</f>
        <v/>
      </c>
      <c r="H44" s="107" t="str">
        <f>IFERROR(VLOOKUP($A44,'★共通（5-1-1）'!$A$9:$AH$126,8,FALSE)&amp;"","")</f>
        <v/>
      </c>
      <c r="I44" s="107" t="str">
        <f>IFERROR(VLOOKUP($A44,'★共通（5-1-1）'!$A$9:$AH$126,9,FALSE)&amp;"","")</f>
        <v/>
      </c>
      <c r="J44" s="107" t="str">
        <f>IFERROR(VLOOKUP($A44,'★共通（5-1-1）'!$A$9:$AH$126,10,FALSE)&amp;"","")</f>
        <v/>
      </c>
      <c r="K44" s="107" t="str">
        <f>IFERROR(VLOOKUP($A44,'★共通（5-1-1）'!$A$9:$AH$126,11,FALSE)&amp;"","")</f>
        <v/>
      </c>
      <c r="L44" s="107" t="str">
        <f>IFERROR(VLOOKUP($A44,'★共通（5-1-1）'!$A$9:$AH$126,12,FALSE)&amp;"","")</f>
        <v/>
      </c>
      <c r="M44" s="107" t="str">
        <f>IFERROR(VLOOKUP($A44,'★共通（5-1-1）'!$A$9:$AH$126,13,FALSE)&amp;"","")</f>
        <v/>
      </c>
      <c r="N44" s="107" t="str">
        <f>IFERROR(VLOOKUP($A44,'★共通（5-1-1）'!$A$9:$AH$126,14,FALSE)&amp;"","")</f>
        <v>47・48</v>
      </c>
      <c r="O44" s="107" t="str">
        <f>IFERROR(VLOOKUP($A44,'★共通（5-1-1）'!$A$9:$AH$126,15,FALSE)&amp;"","")</f>
        <v>47・48</v>
      </c>
      <c r="P44" s="107" t="str">
        <f>IFERROR(VLOOKUP($A44,'★共通（5-1-1）'!$A$9:$AH$126,16,FALSE)&amp;"","")</f>
        <v/>
      </c>
      <c r="Q44" s="107" t="str">
        <f>IFERROR(VLOOKUP($A44,'★共通（5-1-1）'!$A$9:$AH$126,17,FALSE)&amp;"","")</f>
        <v/>
      </c>
      <c r="R44" s="107" t="str">
        <f>IFERROR(VLOOKUP($A44,'★共通（5-1-1）'!$A$9:$AH$126,18,FALSE)&amp;"","")</f>
        <v/>
      </c>
      <c r="S44" s="107" t="str">
        <f>IFERROR(VLOOKUP($A44,'★共通（5-1-1）'!$A$9:$AH$126,19,FALSE)&amp;"","")</f>
        <v/>
      </c>
      <c r="T44" s="107" t="str">
        <f>IFERROR(VLOOKUP($A44,'★共通（5-1-1）'!$A$9:$AH$126,20,FALSE)&amp;"","")</f>
        <v/>
      </c>
      <c r="U44" s="107" t="str">
        <f>IFERROR(VLOOKUP($A44,'★共通（5-1-1）'!$A$9:$AH$126,21,FALSE)&amp;"","")</f>
        <v/>
      </c>
      <c r="V44" s="107" t="str">
        <f>IFERROR(VLOOKUP($A44,'★共通（5-1-1）'!$A$9:$AH$126,22,FALSE)&amp;"","")</f>
        <v/>
      </c>
      <c r="W44" s="107" t="str">
        <f>IFERROR(VLOOKUP($A44,'★共通（5-1-1）'!$A$9:$AH$126,23,FALSE)&amp;"","")</f>
        <v/>
      </c>
      <c r="X44" s="107" t="str">
        <f>IFERROR(VLOOKUP($A44,'★共通（5-1-1）'!$A$9:$AH$126,24,FALSE)&amp;"","")</f>
        <v/>
      </c>
      <c r="Y44" s="107" t="str">
        <f>IFERROR(VLOOKUP($A44,'★共通（5-1-1）'!$A$9:$AH$126,25,FALSE)&amp;"","")</f>
        <v/>
      </c>
      <c r="Z44" s="107" t="str">
        <f>IFERROR(VLOOKUP($A44,'★共通（5-1-1）'!$A$9:$AH$126,26,FALSE)&amp;"","")</f>
        <v/>
      </c>
      <c r="AA44" s="107" t="str">
        <f>IFERROR(VLOOKUP($A44,'★共通（5-1-1）'!$A$9:$AH$126,27,FALSE)&amp;"","")</f>
        <v>47・48</v>
      </c>
      <c r="AB44" s="107" t="str">
        <f>IFERROR(VLOOKUP($A44,'★共通（5-1-1）'!$A$9:$AH$126,28,FALSE)&amp;"","")</f>
        <v/>
      </c>
      <c r="AC44" s="107" t="str">
        <f>IFERROR(VLOOKUP($A44,'★共通（5-1-1）'!$A$9:$AH$126,29,FALSE)&amp;"","")</f>
        <v/>
      </c>
      <c r="AD44" s="107" t="str">
        <f>IFERROR(VLOOKUP($A44,'★共通（5-1-1）'!$A$9:$AH$126,30,FALSE)&amp;"","")</f>
        <v>47・48</v>
      </c>
      <c r="AE44" s="107" t="str">
        <f>IFERROR(VLOOKUP($A44,'★共通（5-1-1）'!$A$9:$AH$126,31,FALSE)&amp;"","")</f>
        <v>47・48</v>
      </c>
      <c r="AF44" s="107" t="str">
        <f>IFERROR(VLOOKUP($A44,'★共通（5-1-1）'!$A$9:$AH$126,32,FALSE)&amp;"","")</f>
        <v>47・48</v>
      </c>
      <c r="AG44" s="107" t="str">
        <f>IFERROR(VLOOKUP($A44,'★共通（5-1-1）'!$A$9:$AH$126,33,FALSE)&amp;"","")</f>
        <v>47・48</v>
      </c>
      <c r="AH44" s="107" t="str">
        <f>IFERROR(VLOOKUP($A44,'★共通（5-1-1）'!$A$9:$AH$126,34,FALSE)&amp;"","")</f>
        <v/>
      </c>
      <c r="AI44" s="61"/>
      <c r="AJ44" s="61"/>
      <c r="AK44" s="61"/>
      <c r="AL44" s="61"/>
      <c r="AM44" s="59"/>
    </row>
    <row r="45" spans="1:39" ht="267.75" customHeight="1">
      <c r="A45" s="105">
        <v>38</v>
      </c>
      <c r="B45" s="105" t="str">
        <f>IFERROR(VLOOKUP($A45,'★共通（5-1-1）'!$A$9:$AH$126,2,FALSE)&amp;"","")</f>
        <v>介護報酬の見直し</v>
      </c>
      <c r="C45" s="106" t="str">
        <f>IFERROR(VLOOKUP($A45,'★共通（5-1-1）'!$A$9:$AH$126,3,FALSE)&amp;"","")</f>
        <v>質の高いケアマネジメントの推進（特定事業所加算の見直し等）</v>
      </c>
      <c r="D45" s="105" t="str">
        <f>IFERROR(VLOOKUP($A45,'★共通（5-1-1）'!$A$9:$AH$126,4,FALSE)&amp;"","")</f>
        <v>特定事業所加算</v>
      </c>
      <c r="E45" s="105" t="str">
        <f>IFERROR(VLOOKUP($A45,'★共通（5-1-1）'!$A$9:$AH$126,5,FALSE)&amp;"","")</f>
        <v/>
      </c>
      <c r="F45" s="106" t="str">
        <f>IFERROR(VLOOKUP($A45,'★共通（5-1-1）'!$A$9:$AH$126,6,FALSE)&amp;"","")</f>
        <v xml:space="preserve">・居宅介護支援について、経営の安定化を図るとともに、質の高いケアマネジメントの一層の推進、公正中立性の確保等を図る観点から、以下の加算の見直しや対応を行う。
　ア 特定事業所加算について、以下の見直しを行う。
　　・ 必要に応じて、多様な主体等が提供する生活支援のサービス（インフォーマルサービスを含む）が包括的に提供されるような居宅サービス計画を作成していることを要件として求める。
　　・ 小規模事業所が事業所間連携により質の高いケアマネジメントを実現していくよう、事業所間連携により体制確保や対応等を行う事業所を評価する新たな区分を創設する。
　　・ 特定事業所加算（Ⅳ）について、加算（Ⅰ）から（Ⅲ）までと異なり、病院との連携や看取りへの対応の状況を要件とするものであることを踏まえ、医療と介護の連携を推進する観点から、特定事業所加算から切り離した別個の加算とする。
　イ ケアマネジメントの公正中立性の確保を図る観点から、事業者に、以下について、利用者に説明を行うとともに、介護サービス情報公表制度において公表することを求める。
　　・ 前６か月間に作成したケアプランにおける、訪問介護、通所介護、地域密着型通所介護、福祉用具貸与の各サービスの利用割合・ 前６か月間に作成したケアプランにおける、訪問介護、通所介護、地域密着型通所介護、福祉用具貸与の各サービスごとの、同一事業者によって提供されたものの割合
　ウ （介護予防）（看護）小規模多機能型居宅介護事業所連携加算について、算定率が低調であることを踏まえ、報酬体系の簡素化の観点から、廃止する。※廃止
</v>
      </c>
      <c r="G45" s="107" t="str">
        <f>IFERROR(VLOOKUP($A45,'★共通（5-1-1）'!$A$9:$AH$126,7,FALSE)&amp;"","")</f>
        <v/>
      </c>
      <c r="H45" s="107" t="str">
        <f>IFERROR(VLOOKUP($A45,'★共通（5-1-1）'!$A$9:$AH$126,8,FALSE)&amp;"","")</f>
        <v/>
      </c>
      <c r="I45" s="107" t="str">
        <f>IFERROR(VLOOKUP($A45,'★共通（5-1-1）'!$A$9:$AH$126,9,FALSE)&amp;"","")</f>
        <v/>
      </c>
      <c r="J45" s="107" t="str">
        <f>IFERROR(VLOOKUP($A45,'★共通（5-1-1）'!$A$9:$AH$126,10,FALSE)&amp;"","")</f>
        <v/>
      </c>
      <c r="K45" s="107" t="str">
        <f>IFERROR(VLOOKUP($A45,'★共通（5-1-1）'!$A$9:$AH$126,11,FALSE)&amp;"","")</f>
        <v/>
      </c>
      <c r="L45" s="107" t="str">
        <f>IFERROR(VLOOKUP($A45,'★共通（5-1-1）'!$A$9:$AH$126,12,FALSE)&amp;"","")</f>
        <v/>
      </c>
      <c r="M45" s="107" t="str">
        <f>IFERROR(VLOOKUP($A45,'★共通（5-1-1）'!$A$9:$AH$126,13,FALSE)&amp;"","")</f>
        <v/>
      </c>
      <c r="N45" s="107" t="str">
        <f>IFERROR(VLOOKUP($A45,'★共通（5-1-1）'!$A$9:$AH$126,14,FALSE)&amp;"","")</f>
        <v/>
      </c>
      <c r="O45" s="107" t="str">
        <f>IFERROR(VLOOKUP($A45,'★共通（5-1-1）'!$A$9:$AH$126,15,FALSE)&amp;"","")</f>
        <v/>
      </c>
      <c r="P45" s="107" t="str">
        <f>IFERROR(VLOOKUP($A45,'★共通（5-1-1）'!$A$9:$AH$126,16,FALSE)&amp;"","")</f>
        <v/>
      </c>
      <c r="Q45" s="107" t="str">
        <f>IFERROR(VLOOKUP($A45,'★共通（5-1-1）'!$A$9:$AH$126,17,FALSE)&amp;"","")</f>
        <v/>
      </c>
      <c r="R45" s="107" t="str">
        <f>IFERROR(VLOOKUP($A45,'★共通（5-1-1）'!$A$9:$AH$126,18,FALSE)&amp;"","")</f>
        <v/>
      </c>
      <c r="S45" s="107" t="str">
        <f>IFERROR(VLOOKUP($A45,'★共通（5-1-1）'!$A$9:$AH$126,19,FALSE)&amp;"","")</f>
        <v/>
      </c>
      <c r="T45" s="107" t="str">
        <f>IFERROR(VLOOKUP($A45,'★共通（5-1-1）'!$A$9:$AH$126,20,FALSE)&amp;"","")</f>
        <v/>
      </c>
      <c r="U45" s="107" t="str">
        <f>IFERROR(VLOOKUP($A45,'★共通（5-1-1）'!$A$9:$AH$126,21,FALSE)&amp;"","")</f>
        <v/>
      </c>
      <c r="V45" s="107" t="str">
        <f>IFERROR(VLOOKUP($A45,'★共通（5-1-1）'!$A$9:$AH$126,22,FALSE)&amp;"","")</f>
        <v/>
      </c>
      <c r="W45" s="107" t="str">
        <f>IFERROR(VLOOKUP($A45,'★共通（5-1-1）'!$A$9:$AH$126,23,FALSE)&amp;"","")</f>
        <v/>
      </c>
      <c r="X45" s="107" t="str">
        <f>IFERROR(VLOOKUP($A45,'★共通（5-1-1）'!$A$9:$AH$126,24,FALSE)&amp;"","")</f>
        <v/>
      </c>
      <c r="Y45" s="107" t="str">
        <f>IFERROR(VLOOKUP($A45,'★共通（5-1-1）'!$A$9:$AH$126,25,FALSE)&amp;"","")</f>
        <v/>
      </c>
      <c r="Z45" s="107" t="str">
        <f>IFERROR(VLOOKUP($A45,'★共通（5-1-1）'!$A$9:$AH$126,26,FALSE)&amp;"","")</f>
        <v/>
      </c>
      <c r="AA45" s="107" t="str">
        <f>IFERROR(VLOOKUP($A45,'★共通（5-1-1）'!$A$9:$AH$126,27,FALSE)&amp;"","")</f>
        <v/>
      </c>
      <c r="AB45" s="107" t="str">
        <f>IFERROR(VLOOKUP($A45,'★共通（5-1-1）'!$A$9:$AH$126,28,FALSE)&amp;"","")</f>
        <v/>
      </c>
      <c r="AC45" s="107" t="str">
        <f>IFERROR(VLOOKUP($A45,'★共通（5-1-1）'!$A$9:$AH$126,29,FALSE)&amp;"","")</f>
        <v>50・51・52</v>
      </c>
      <c r="AD45" s="107" t="str">
        <f>IFERROR(VLOOKUP($A45,'★共通（5-1-1）'!$A$9:$AH$126,30,FALSE)&amp;"","")</f>
        <v/>
      </c>
      <c r="AE45" s="107" t="str">
        <f>IFERROR(VLOOKUP($A45,'★共通（5-1-1）'!$A$9:$AH$126,31,FALSE)&amp;"","")</f>
        <v/>
      </c>
      <c r="AF45" s="107" t="str">
        <f>IFERROR(VLOOKUP($A45,'★共通（5-1-1）'!$A$9:$AH$126,32,FALSE)&amp;"","")</f>
        <v/>
      </c>
      <c r="AG45" s="107" t="str">
        <f>IFERROR(VLOOKUP($A45,'★共通（5-1-1）'!$A$9:$AH$126,33,FALSE)&amp;"","")</f>
        <v/>
      </c>
      <c r="AH45" s="107" t="str">
        <f>IFERROR(VLOOKUP($A45,'★共通（5-1-1）'!$A$9:$AH$126,34,FALSE)&amp;"","")</f>
        <v/>
      </c>
      <c r="AI45" s="61"/>
      <c r="AJ45" s="61"/>
      <c r="AK45" s="61"/>
      <c r="AL45" s="61"/>
      <c r="AM45" s="59"/>
    </row>
    <row r="46" spans="1:39" ht="196.5" customHeight="1">
      <c r="A46" s="105">
        <v>39</v>
      </c>
      <c r="B46" s="105" t="str">
        <f>IFERROR(VLOOKUP($A46,'★共通（5-1-1）'!$A$9:$AH$126,2,FALSE)&amp;"","")</f>
        <v>介護報酬の見直し</v>
      </c>
      <c r="C46" s="106" t="str">
        <f>IFERROR(VLOOKUP($A46,'★共通（5-1-1）'!$A$9:$AH$126,3,FALSE)&amp;"","")</f>
        <v xml:space="preserve">逓減制における見直し
</v>
      </c>
      <c r="D46" s="105" t="str">
        <f>IFERROR(VLOOKUP($A46,'★共通（5-1-1）'!$A$9:$AH$126,4,FALSE)&amp;"","")</f>
        <v/>
      </c>
      <c r="E46" s="105" t="str">
        <f>IFERROR(VLOOKUP($A46,'★共通（5-1-1）'!$A$9:$AH$126,5,FALSE)&amp;"","")</f>
        <v/>
      </c>
      <c r="F46" s="106" t="str">
        <f>IFERROR(VLOOKUP($A46,'★共通（5-1-1）'!$A$9:$AH$126,6,FALSE)&amp;"","")</f>
        <v>・居宅介護支援について、適切なケアマネジメントの実施を確保しつつ、経営の安定化を図る観点から、介護支援専門員１人当たりの取扱件数が 40 件以上の場合40件目から、60 件以上の場合60件目からそれぞれ評価が低くなる（40 件未満は居宅介護支援費（Ⅰ）、40 件以上 60 件未満の部分は同（Ⅱ）、60 件以上の部分は同（Ⅲ）が適用される）逓減制において、一定の ICT（AI を含む）の活用又は事務職員の配置を行っている事業者については、逓減制の適用（居宅介護支援費（Ⅱ）の適用）を 45 件以上の部分からとする見直しを行う。その際、この取扱いを行う場合の逓減率（居宅介護支援費（Ⅱ）及び（Ⅲ）の単位数）について、メリハリをつけた設定とする見直しを行う。また、特定事業所加算における「介護支援専門員１人当たりの受け入れ可能な利用者数」について、この取扱いを踏まえた見直しを行う。
　また、逓減制における介護支援専門員１人当たりの取扱件数の計算に当たり、現在、事業所が自然災害や感染症等による突発的な対応で利用者を受け入れた場合は、例外的に件数に含めないこととしているが、地域の実情を踏まえ、事業所がその周辺の中山間地域等の事業所の存在状況からやむを得ず利用者を受け入れた場合についても例外的に件数に含めない取扱いを可能とする見直しを行う。</v>
      </c>
      <c r="G46" s="107" t="str">
        <f>IFERROR(VLOOKUP($A46,'★共通（5-1-1）'!$A$9:$AH$126,7,FALSE)&amp;"","")</f>
        <v/>
      </c>
      <c r="H46" s="107" t="str">
        <f>IFERROR(VLOOKUP($A46,'★共通（5-1-1）'!$A$9:$AH$126,8,FALSE)&amp;"","")</f>
        <v/>
      </c>
      <c r="I46" s="107" t="str">
        <f>IFERROR(VLOOKUP($A46,'★共通（5-1-1）'!$A$9:$AH$126,9,FALSE)&amp;"","")</f>
        <v/>
      </c>
      <c r="J46" s="107" t="str">
        <f>IFERROR(VLOOKUP($A46,'★共通（5-1-1）'!$A$9:$AH$126,10,FALSE)&amp;"","")</f>
        <v/>
      </c>
      <c r="K46" s="107" t="str">
        <f>IFERROR(VLOOKUP($A46,'★共通（5-1-1）'!$A$9:$AH$126,11,FALSE)&amp;"","")</f>
        <v/>
      </c>
      <c r="L46" s="107" t="str">
        <f>IFERROR(VLOOKUP($A46,'★共通（5-1-1）'!$A$9:$AH$126,12,FALSE)&amp;"","")</f>
        <v/>
      </c>
      <c r="M46" s="107" t="str">
        <f>IFERROR(VLOOKUP($A46,'★共通（5-1-1）'!$A$9:$AH$126,13,FALSE)&amp;"","")</f>
        <v/>
      </c>
      <c r="N46" s="107" t="str">
        <f>IFERROR(VLOOKUP($A46,'★共通（5-1-1）'!$A$9:$AH$126,14,FALSE)&amp;"","")</f>
        <v/>
      </c>
      <c r="O46" s="107" t="str">
        <f>IFERROR(VLOOKUP($A46,'★共通（5-1-1）'!$A$9:$AH$126,15,FALSE)&amp;"","")</f>
        <v/>
      </c>
      <c r="P46" s="107" t="str">
        <f>IFERROR(VLOOKUP($A46,'★共通（5-1-1）'!$A$9:$AH$126,16,FALSE)&amp;"","")</f>
        <v/>
      </c>
      <c r="Q46" s="107" t="str">
        <f>IFERROR(VLOOKUP($A46,'★共通（5-1-1）'!$A$9:$AH$126,17,FALSE)&amp;"","")</f>
        <v/>
      </c>
      <c r="R46" s="107" t="str">
        <f>IFERROR(VLOOKUP($A46,'★共通（5-1-1）'!$A$9:$AH$126,18,FALSE)&amp;"","")</f>
        <v/>
      </c>
      <c r="S46" s="107" t="str">
        <f>IFERROR(VLOOKUP($A46,'★共通（5-1-1）'!$A$9:$AH$126,19,FALSE)&amp;"","")</f>
        <v/>
      </c>
      <c r="T46" s="107" t="str">
        <f>IFERROR(VLOOKUP($A46,'★共通（5-1-1）'!$A$9:$AH$126,20,FALSE)&amp;"","")</f>
        <v/>
      </c>
      <c r="U46" s="107" t="str">
        <f>IFERROR(VLOOKUP($A46,'★共通（5-1-1）'!$A$9:$AH$126,21,FALSE)&amp;"","")</f>
        <v/>
      </c>
      <c r="V46" s="107" t="str">
        <f>IFERROR(VLOOKUP($A46,'★共通（5-1-1）'!$A$9:$AH$126,22,FALSE)&amp;"","")</f>
        <v/>
      </c>
      <c r="W46" s="107" t="str">
        <f>IFERROR(VLOOKUP($A46,'★共通（5-1-1）'!$A$9:$AH$126,23,FALSE)&amp;"","")</f>
        <v/>
      </c>
      <c r="X46" s="107" t="str">
        <f>IFERROR(VLOOKUP($A46,'★共通（5-1-1）'!$A$9:$AH$126,24,FALSE)&amp;"","")</f>
        <v/>
      </c>
      <c r="Y46" s="107" t="str">
        <f>IFERROR(VLOOKUP($A46,'★共通（5-1-1）'!$A$9:$AH$126,25,FALSE)&amp;"","")</f>
        <v/>
      </c>
      <c r="Z46" s="107" t="str">
        <f>IFERROR(VLOOKUP($A46,'★共通（5-1-1）'!$A$9:$AH$126,26,FALSE)&amp;"","")</f>
        <v/>
      </c>
      <c r="AA46" s="107" t="str">
        <f>IFERROR(VLOOKUP($A46,'★共通（5-1-1）'!$A$9:$AH$126,27,FALSE)&amp;"","")</f>
        <v/>
      </c>
      <c r="AB46" s="107" t="str">
        <f>IFERROR(VLOOKUP($A46,'★共通（5-1-1）'!$A$9:$AH$126,28,FALSE)&amp;"","")</f>
        <v/>
      </c>
      <c r="AC46" s="107" t="str">
        <f>IFERROR(VLOOKUP($A46,'★共通（5-1-1）'!$A$9:$AH$126,29,FALSE)&amp;"","")</f>
        <v>53</v>
      </c>
      <c r="AD46" s="107" t="str">
        <f>IFERROR(VLOOKUP($A46,'★共通（5-1-1）'!$A$9:$AH$126,30,FALSE)&amp;"","")</f>
        <v/>
      </c>
      <c r="AE46" s="107" t="str">
        <f>IFERROR(VLOOKUP($A46,'★共通（5-1-1）'!$A$9:$AH$126,31,FALSE)&amp;"","")</f>
        <v/>
      </c>
      <c r="AF46" s="107" t="str">
        <f>IFERROR(VLOOKUP($A46,'★共通（5-1-1）'!$A$9:$AH$126,32,FALSE)&amp;"","")</f>
        <v/>
      </c>
      <c r="AG46" s="107" t="str">
        <f>IFERROR(VLOOKUP($A46,'★共通（5-1-1）'!$A$9:$AH$126,33,FALSE)&amp;"","")</f>
        <v/>
      </c>
      <c r="AH46" s="107" t="str">
        <f>IFERROR(VLOOKUP($A46,'★共通（5-1-1）'!$A$9:$AH$126,34,FALSE)&amp;"","")</f>
        <v/>
      </c>
      <c r="AI46" s="62"/>
      <c r="AJ46" s="62"/>
      <c r="AK46" s="62"/>
      <c r="AL46" s="62"/>
      <c r="AM46" s="59"/>
    </row>
    <row r="47" spans="1:39" ht="73.5" customHeight="1">
      <c r="A47" s="105">
        <v>40</v>
      </c>
      <c r="B47" s="105" t="str">
        <f>IFERROR(VLOOKUP($A47,'★共通（5-1-1）'!$A$9:$AH$126,2,FALSE)&amp;"","")</f>
        <v>介護報酬の見直し</v>
      </c>
      <c r="C47" s="106" t="str">
        <f>IFERROR(VLOOKUP($A47,'★共通（5-1-1）'!$A$9:$AH$126,3,FALSE)&amp;"","")</f>
        <v>医療機関との情報連携の強化</v>
      </c>
      <c r="D47" s="105" t="str">
        <f>IFERROR(VLOOKUP($A47,'★共通（5-1-1）'!$A$9:$AH$126,4,FALSE)&amp;"","")</f>
        <v>退院時情報連携加算</v>
      </c>
      <c r="E47" s="105" t="str">
        <f>IFERROR(VLOOKUP($A47,'★共通（5-1-1）'!$A$9:$AH$126,5,FALSE)&amp;"","")</f>
        <v>新</v>
      </c>
      <c r="F47" s="106" t="str">
        <f>IFERROR(VLOOKUP($A47,'★共通（5-1-1）'!$A$9:$AH$126,6,FALSE)&amp;"","")</f>
        <v>・居宅介護支援について、医療と介護の連携を強化し、適切なケアマネジメントの実施やケアマネジメントの質の向上を進める観点から、利用者が医療機関において医師の診察を受ける際に介護支援専門員が同席し、医師等と情報連携を行い、当該情報を踏まえてケアマネジメントを行うことを一定の場合に評価する新たな加算を創設する。※新設</v>
      </c>
      <c r="G47" s="107" t="str">
        <f>IFERROR(VLOOKUP($A47,'★共通（5-1-1）'!$A$9:$AH$126,7,FALSE)&amp;"","")</f>
        <v/>
      </c>
      <c r="H47" s="107" t="str">
        <f>IFERROR(VLOOKUP($A47,'★共通（5-1-1）'!$A$9:$AH$126,8,FALSE)&amp;"","")</f>
        <v/>
      </c>
      <c r="I47" s="107" t="str">
        <f>IFERROR(VLOOKUP($A47,'★共通（5-1-1）'!$A$9:$AH$126,9,FALSE)&amp;"","")</f>
        <v/>
      </c>
      <c r="J47" s="107" t="str">
        <f>IFERROR(VLOOKUP($A47,'★共通（5-1-1）'!$A$9:$AH$126,10,FALSE)&amp;"","")</f>
        <v/>
      </c>
      <c r="K47" s="107" t="str">
        <f>IFERROR(VLOOKUP($A47,'★共通（5-1-1）'!$A$9:$AH$126,11,FALSE)&amp;"","")</f>
        <v/>
      </c>
      <c r="L47" s="107" t="str">
        <f>IFERROR(VLOOKUP($A47,'★共通（5-1-1）'!$A$9:$AH$126,12,FALSE)&amp;"","")</f>
        <v/>
      </c>
      <c r="M47" s="107" t="str">
        <f>IFERROR(VLOOKUP($A47,'★共通（5-1-1）'!$A$9:$AH$126,13,FALSE)&amp;"","")</f>
        <v/>
      </c>
      <c r="N47" s="107" t="str">
        <f>IFERROR(VLOOKUP($A47,'★共通（5-1-1）'!$A$9:$AH$126,14,FALSE)&amp;"","")</f>
        <v/>
      </c>
      <c r="O47" s="107" t="str">
        <f>IFERROR(VLOOKUP($A47,'★共通（5-1-1）'!$A$9:$AH$126,15,FALSE)&amp;"","")</f>
        <v/>
      </c>
      <c r="P47" s="107" t="str">
        <f>IFERROR(VLOOKUP($A47,'★共通（5-1-1）'!$A$9:$AH$126,16,FALSE)&amp;"","")</f>
        <v/>
      </c>
      <c r="Q47" s="107" t="str">
        <f>IFERROR(VLOOKUP($A47,'★共通（5-1-1）'!$A$9:$AH$126,17,FALSE)&amp;"","")</f>
        <v/>
      </c>
      <c r="R47" s="107" t="str">
        <f>IFERROR(VLOOKUP($A47,'★共通（5-1-1）'!$A$9:$AH$126,18,FALSE)&amp;"","")</f>
        <v/>
      </c>
      <c r="S47" s="107" t="str">
        <f>IFERROR(VLOOKUP($A47,'★共通（5-1-1）'!$A$9:$AH$126,19,FALSE)&amp;"","")</f>
        <v/>
      </c>
      <c r="T47" s="107" t="str">
        <f>IFERROR(VLOOKUP($A47,'★共通（5-1-1）'!$A$9:$AH$126,20,FALSE)&amp;"","")</f>
        <v/>
      </c>
      <c r="U47" s="107" t="str">
        <f>IFERROR(VLOOKUP($A47,'★共通（5-1-1）'!$A$9:$AH$126,21,FALSE)&amp;"","")</f>
        <v/>
      </c>
      <c r="V47" s="107" t="str">
        <f>IFERROR(VLOOKUP($A47,'★共通（5-1-1）'!$A$9:$AH$126,22,FALSE)&amp;"","")</f>
        <v/>
      </c>
      <c r="W47" s="107" t="str">
        <f>IFERROR(VLOOKUP($A47,'★共通（5-1-1）'!$A$9:$AH$126,23,FALSE)&amp;"","")</f>
        <v/>
      </c>
      <c r="X47" s="107" t="str">
        <f>IFERROR(VLOOKUP($A47,'★共通（5-1-1）'!$A$9:$AH$126,24,FALSE)&amp;"","")</f>
        <v/>
      </c>
      <c r="Y47" s="107" t="str">
        <f>IFERROR(VLOOKUP($A47,'★共通（5-1-1）'!$A$9:$AH$126,25,FALSE)&amp;"","")</f>
        <v/>
      </c>
      <c r="Z47" s="107" t="str">
        <f>IFERROR(VLOOKUP($A47,'★共通（5-1-1）'!$A$9:$AH$126,26,FALSE)&amp;"","")</f>
        <v/>
      </c>
      <c r="AA47" s="107" t="str">
        <f>IFERROR(VLOOKUP($A47,'★共通（5-1-1）'!$A$9:$AH$126,27,FALSE)&amp;"","")</f>
        <v/>
      </c>
      <c r="AB47" s="107" t="str">
        <f>IFERROR(VLOOKUP($A47,'★共通（5-1-1）'!$A$9:$AH$126,28,FALSE)&amp;"","")</f>
        <v/>
      </c>
      <c r="AC47" s="107" t="str">
        <f>IFERROR(VLOOKUP($A47,'★共通（5-1-1）'!$A$9:$AH$126,29,FALSE)&amp;"","")</f>
        <v>54</v>
      </c>
      <c r="AD47" s="107" t="str">
        <f>IFERROR(VLOOKUP($A47,'★共通（5-1-1）'!$A$9:$AH$126,30,FALSE)&amp;"","")</f>
        <v/>
      </c>
      <c r="AE47" s="107" t="str">
        <f>IFERROR(VLOOKUP($A47,'★共通（5-1-1）'!$A$9:$AH$126,31,FALSE)&amp;"","")</f>
        <v/>
      </c>
      <c r="AF47" s="107" t="str">
        <f>IFERROR(VLOOKUP($A47,'★共通（5-1-1）'!$A$9:$AH$126,32,FALSE)&amp;"","")</f>
        <v/>
      </c>
      <c r="AG47" s="107" t="str">
        <f>IFERROR(VLOOKUP($A47,'★共通（5-1-1）'!$A$9:$AH$126,33,FALSE)&amp;"","")</f>
        <v/>
      </c>
      <c r="AH47" s="107" t="str">
        <f>IFERROR(VLOOKUP($A47,'★共通（5-1-1）'!$A$9:$AH$126,34,FALSE)&amp;"","")</f>
        <v/>
      </c>
      <c r="AI47" s="62"/>
      <c r="AJ47" s="62"/>
      <c r="AK47" s="62"/>
      <c r="AL47" s="62"/>
      <c r="AM47" s="59"/>
    </row>
    <row r="48" spans="1:39" ht="106.5" customHeight="1">
      <c r="A48" s="105">
        <v>41</v>
      </c>
      <c r="B48" s="105" t="str">
        <f>IFERROR(VLOOKUP($A48,'★共通（5-1-1）'!$A$9:$AH$126,2,FALSE)&amp;"","")</f>
        <v>介護報酬の見直し</v>
      </c>
      <c r="C48" s="106" t="str">
        <f>IFERROR(VLOOKUP($A48,'★共通（5-1-1）'!$A$9:$AH$126,3,FALSE)&amp;"","")</f>
        <v>看取り期におけるサービス利用前の相談・調整等に係る評価</v>
      </c>
      <c r="D48" s="105" t="str">
        <f>IFERROR(VLOOKUP($A48,'★共通（5-1-1）'!$A$9:$AH$126,4,FALSE)&amp;"","")</f>
        <v/>
      </c>
      <c r="E48" s="105" t="str">
        <f>IFERROR(VLOOKUP($A48,'★共通（5-1-1）'!$A$9:$AH$126,5,FALSE)&amp;"","")</f>
        <v/>
      </c>
      <c r="F48" s="106" t="str">
        <f>IFERROR(VLOOKUP($A48,'★共通（5-1-1）'!$A$9:$AH$126,6,FALSE)&amp;"","")</f>
        <v>・居宅介護支援について、看取り期における適切な居宅介護支援の提供や医療と介護の連携を推進する観点から、居宅サービス等の利用に向けて介護支援専門員が利用者の退院時等にケアマネジメント業務を行ったものの利用者の死亡によりサービス利用に至らなかった場合に、モニタリングやサービス担当者会議における検討等必要なケアマネジメント業務や給付管理のための準備が行われ、介護保険サービスが提供されたものと同等に取り扱うことが適当と認められるケースについて、居宅介護支援の基本報酬の算定を可能とする見直しを行う。</v>
      </c>
      <c r="G48" s="107" t="str">
        <f>IFERROR(VLOOKUP($A48,'★共通（5-1-1）'!$A$9:$AH$126,7,FALSE)&amp;"","")</f>
        <v/>
      </c>
      <c r="H48" s="107" t="str">
        <f>IFERROR(VLOOKUP($A48,'★共通（5-1-1）'!$A$9:$AH$126,8,FALSE)&amp;"","")</f>
        <v/>
      </c>
      <c r="I48" s="107" t="str">
        <f>IFERROR(VLOOKUP($A48,'★共通（5-1-1）'!$A$9:$AH$126,9,FALSE)&amp;"","")</f>
        <v/>
      </c>
      <c r="J48" s="107" t="str">
        <f>IFERROR(VLOOKUP($A48,'★共通（5-1-1）'!$A$9:$AH$126,10,FALSE)&amp;"","")</f>
        <v/>
      </c>
      <c r="K48" s="107" t="str">
        <f>IFERROR(VLOOKUP($A48,'★共通（5-1-1）'!$A$9:$AH$126,11,FALSE)&amp;"","")</f>
        <v/>
      </c>
      <c r="L48" s="107" t="str">
        <f>IFERROR(VLOOKUP($A48,'★共通（5-1-1）'!$A$9:$AH$126,12,FALSE)&amp;"","")</f>
        <v/>
      </c>
      <c r="M48" s="107" t="str">
        <f>IFERROR(VLOOKUP($A48,'★共通（5-1-1）'!$A$9:$AH$126,13,FALSE)&amp;"","")</f>
        <v/>
      </c>
      <c r="N48" s="107" t="str">
        <f>IFERROR(VLOOKUP($A48,'★共通（5-1-1）'!$A$9:$AH$126,14,FALSE)&amp;"","")</f>
        <v/>
      </c>
      <c r="O48" s="107" t="str">
        <f>IFERROR(VLOOKUP($A48,'★共通（5-1-1）'!$A$9:$AH$126,15,FALSE)&amp;"","")</f>
        <v/>
      </c>
      <c r="P48" s="107" t="str">
        <f>IFERROR(VLOOKUP($A48,'★共通（5-1-1）'!$A$9:$AH$126,16,FALSE)&amp;"","")</f>
        <v/>
      </c>
      <c r="Q48" s="107" t="str">
        <f>IFERROR(VLOOKUP($A48,'★共通（5-1-1）'!$A$9:$AH$126,17,FALSE)&amp;"","")</f>
        <v/>
      </c>
      <c r="R48" s="107" t="str">
        <f>IFERROR(VLOOKUP($A48,'★共通（5-1-1）'!$A$9:$AH$126,18,FALSE)&amp;"","")</f>
        <v/>
      </c>
      <c r="S48" s="107" t="str">
        <f>IFERROR(VLOOKUP($A48,'★共通（5-1-1）'!$A$9:$AH$126,19,FALSE)&amp;"","")</f>
        <v/>
      </c>
      <c r="T48" s="107" t="str">
        <f>IFERROR(VLOOKUP($A48,'★共通（5-1-1）'!$A$9:$AH$126,20,FALSE)&amp;"","")</f>
        <v/>
      </c>
      <c r="U48" s="107" t="str">
        <f>IFERROR(VLOOKUP($A48,'★共通（5-1-1）'!$A$9:$AH$126,21,FALSE)&amp;"","")</f>
        <v/>
      </c>
      <c r="V48" s="107" t="str">
        <f>IFERROR(VLOOKUP($A48,'★共通（5-1-1）'!$A$9:$AH$126,22,FALSE)&amp;"","")</f>
        <v/>
      </c>
      <c r="W48" s="107" t="str">
        <f>IFERROR(VLOOKUP($A48,'★共通（5-1-1）'!$A$9:$AH$126,23,FALSE)&amp;"","")</f>
        <v/>
      </c>
      <c r="X48" s="107" t="str">
        <f>IFERROR(VLOOKUP($A48,'★共通（5-1-1）'!$A$9:$AH$126,24,FALSE)&amp;"","")</f>
        <v/>
      </c>
      <c r="Y48" s="107" t="str">
        <f>IFERROR(VLOOKUP($A48,'★共通（5-1-1）'!$A$9:$AH$126,25,FALSE)&amp;"","")</f>
        <v/>
      </c>
      <c r="Z48" s="107" t="str">
        <f>IFERROR(VLOOKUP($A48,'★共通（5-1-1）'!$A$9:$AH$126,26,FALSE)&amp;"","")</f>
        <v/>
      </c>
      <c r="AA48" s="107" t="str">
        <f>IFERROR(VLOOKUP($A48,'★共通（5-1-1）'!$A$9:$AH$126,27,FALSE)&amp;"","")</f>
        <v/>
      </c>
      <c r="AB48" s="107" t="str">
        <f>IFERROR(VLOOKUP($A48,'★共通（5-1-1）'!$A$9:$AH$126,28,FALSE)&amp;"","")</f>
        <v/>
      </c>
      <c r="AC48" s="107" t="str">
        <f>IFERROR(VLOOKUP($A48,'★共通（5-1-1）'!$A$9:$AH$126,29,FALSE)&amp;"","")</f>
        <v>55</v>
      </c>
      <c r="AD48" s="107" t="str">
        <f>IFERROR(VLOOKUP($A48,'★共通（5-1-1）'!$A$9:$AH$126,30,FALSE)&amp;"","")</f>
        <v/>
      </c>
      <c r="AE48" s="107" t="str">
        <f>IFERROR(VLOOKUP($A48,'★共通（5-1-1）'!$A$9:$AH$126,31,FALSE)&amp;"","")</f>
        <v/>
      </c>
      <c r="AF48" s="107" t="str">
        <f>IFERROR(VLOOKUP($A48,'★共通（5-1-1）'!$A$9:$AH$126,32,FALSE)&amp;"","")</f>
        <v/>
      </c>
      <c r="AG48" s="107" t="str">
        <f>IFERROR(VLOOKUP($A48,'★共通（5-1-1）'!$A$9:$AH$126,33,FALSE)&amp;"","")</f>
        <v/>
      </c>
      <c r="AH48" s="107" t="str">
        <f>IFERROR(VLOOKUP($A48,'★共通（5-1-1）'!$A$9:$AH$126,34,FALSE)&amp;"","")</f>
        <v/>
      </c>
      <c r="AI48" s="62"/>
      <c r="AJ48" s="62"/>
      <c r="AK48" s="62"/>
      <c r="AL48" s="66"/>
      <c r="AM48" s="59"/>
    </row>
    <row r="49" spans="1:39" ht="85.5" customHeight="1">
      <c r="A49" s="105">
        <v>42</v>
      </c>
      <c r="B49" s="105" t="str">
        <f>IFERROR(VLOOKUP($A49,'★共通（5-1-1）'!$A$9:$AH$126,2,FALSE)&amp;"","")</f>
        <v>介護報酬の見直し</v>
      </c>
      <c r="C49" s="106" t="str">
        <f>IFERROR(VLOOKUP($A49,'★共通（5-1-1）'!$A$9:$AH$126,3,FALSE)&amp;"","")</f>
        <v xml:space="preserve">介護予防支援の充実
</v>
      </c>
      <c r="D49" s="105" t="str">
        <f>IFERROR(VLOOKUP($A49,'★共通（5-1-1）'!$A$9:$AH$126,4,FALSE)&amp;"","")</f>
        <v>委託連携加算</v>
      </c>
      <c r="E49" s="105" t="str">
        <f>IFERROR(VLOOKUP($A49,'★共通（5-1-1）'!$A$9:$AH$126,5,FALSE)&amp;"","")</f>
        <v>新</v>
      </c>
      <c r="F49" s="106" t="str">
        <f>IFERROR(VLOOKUP($A49,'★共通（5-1-1）'!$A$9:$AH$126,6,FALSE)&amp;"","")</f>
        <v>・介護予防支援について、地域包括支援センターが居宅介護支援事業者に外部委託を行いやすい環境の整備を進める観点から、地域包括支援センターが委託する個々のケアプランについて、委託時における、居宅介護支援事業者との適切な情報連携等を評価する新たな加算を創設する。※新設</v>
      </c>
      <c r="G49" s="107" t="str">
        <f>IFERROR(VLOOKUP($A49,'★共通（5-1-1）'!$A$9:$AH$126,7,FALSE)&amp;"","")</f>
        <v/>
      </c>
      <c r="H49" s="107" t="str">
        <f>IFERROR(VLOOKUP($A49,'★共通（5-1-1）'!$A$9:$AH$126,8,FALSE)&amp;"","")</f>
        <v/>
      </c>
      <c r="I49" s="107" t="str">
        <f>IFERROR(VLOOKUP($A49,'★共通（5-1-1）'!$A$9:$AH$126,9,FALSE)&amp;"","")</f>
        <v/>
      </c>
      <c r="J49" s="107" t="str">
        <f>IFERROR(VLOOKUP($A49,'★共通（5-1-1）'!$A$9:$AH$126,10,FALSE)&amp;"","")</f>
        <v/>
      </c>
      <c r="K49" s="107" t="str">
        <f>IFERROR(VLOOKUP($A49,'★共通（5-1-1）'!$A$9:$AH$126,11,FALSE)&amp;"","")</f>
        <v/>
      </c>
      <c r="L49" s="107" t="str">
        <f>IFERROR(VLOOKUP($A49,'★共通（5-1-1）'!$A$9:$AH$126,12,FALSE)&amp;"","")</f>
        <v/>
      </c>
      <c r="M49" s="107" t="str">
        <f>IFERROR(VLOOKUP($A49,'★共通（5-1-1）'!$A$9:$AH$126,13,FALSE)&amp;"","")</f>
        <v/>
      </c>
      <c r="N49" s="107" t="str">
        <f>IFERROR(VLOOKUP($A49,'★共通（5-1-1）'!$A$9:$AH$126,14,FALSE)&amp;"","")</f>
        <v/>
      </c>
      <c r="O49" s="107" t="str">
        <f>IFERROR(VLOOKUP($A49,'★共通（5-1-1）'!$A$9:$AH$126,15,FALSE)&amp;"","")</f>
        <v/>
      </c>
      <c r="P49" s="107" t="str">
        <f>IFERROR(VLOOKUP($A49,'★共通（5-1-1）'!$A$9:$AH$126,16,FALSE)&amp;"","")</f>
        <v/>
      </c>
      <c r="Q49" s="107" t="str">
        <f>IFERROR(VLOOKUP($A49,'★共通（5-1-1）'!$A$9:$AH$126,17,FALSE)&amp;"","")</f>
        <v/>
      </c>
      <c r="R49" s="107" t="str">
        <f>IFERROR(VLOOKUP($A49,'★共通（5-1-1）'!$A$9:$AH$126,18,FALSE)&amp;"","")</f>
        <v/>
      </c>
      <c r="S49" s="107" t="str">
        <f>IFERROR(VLOOKUP($A49,'★共通（5-1-1）'!$A$9:$AH$126,19,FALSE)&amp;"","")</f>
        <v/>
      </c>
      <c r="T49" s="107" t="str">
        <f>IFERROR(VLOOKUP($A49,'★共通（5-1-1）'!$A$9:$AH$126,20,FALSE)&amp;"","")</f>
        <v/>
      </c>
      <c r="U49" s="107" t="str">
        <f>IFERROR(VLOOKUP($A49,'★共通（5-1-1）'!$A$9:$AH$126,21,FALSE)&amp;"","")</f>
        <v/>
      </c>
      <c r="V49" s="107" t="str">
        <f>IFERROR(VLOOKUP($A49,'★共通（5-1-1）'!$A$9:$AH$126,22,FALSE)&amp;"","")</f>
        <v/>
      </c>
      <c r="W49" s="107" t="str">
        <f>IFERROR(VLOOKUP($A49,'★共通（5-1-1）'!$A$9:$AH$126,23,FALSE)&amp;"","")</f>
        <v/>
      </c>
      <c r="X49" s="107" t="str">
        <f>IFERROR(VLOOKUP($A49,'★共通（5-1-1）'!$A$9:$AH$126,24,FALSE)&amp;"","")</f>
        <v/>
      </c>
      <c r="Y49" s="107" t="str">
        <f>IFERROR(VLOOKUP($A49,'★共通（5-1-1）'!$A$9:$AH$126,25,FALSE)&amp;"","")</f>
        <v/>
      </c>
      <c r="Z49" s="107" t="str">
        <f>IFERROR(VLOOKUP($A49,'★共通（5-1-1）'!$A$9:$AH$126,26,FALSE)&amp;"","")</f>
        <v/>
      </c>
      <c r="AA49" s="107" t="str">
        <f>IFERROR(VLOOKUP($A49,'★共通（5-1-1）'!$A$9:$AH$126,27,FALSE)&amp;"","")</f>
        <v/>
      </c>
      <c r="AB49" s="107" t="str">
        <f>IFERROR(VLOOKUP($A49,'★共通（5-1-1）'!$A$9:$AH$126,28,FALSE)&amp;"","")</f>
        <v/>
      </c>
      <c r="AC49" s="107" t="str">
        <f>IFERROR(VLOOKUP($A49,'★共通（5-1-1）'!$A$9:$AH$126,29,FALSE)&amp;"","")</f>
        <v/>
      </c>
      <c r="AD49" s="107" t="str">
        <f>IFERROR(VLOOKUP($A49,'★共通（5-1-1）'!$A$9:$AH$126,30,FALSE)&amp;"","")</f>
        <v/>
      </c>
      <c r="AE49" s="107" t="str">
        <f>IFERROR(VLOOKUP($A49,'★共通（5-1-1）'!$A$9:$AH$126,31,FALSE)&amp;"","")</f>
        <v/>
      </c>
      <c r="AF49" s="107" t="str">
        <f>IFERROR(VLOOKUP($A49,'★共通（5-1-1）'!$A$9:$AH$126,32,FALSE)&amp;"","")</f>
        <v/>
      </c>
      <c r="AG49" s="107" t="str">
        <f>IFERROR(VLOOKUP($A49,'★共通（5-1-1）'!$A$9:$AH$126,33,FALSE)&amp;"","")</f>
        <v/>
      </c>
      <c r="AH49" s="107" t="str">
        <f>IFERROR(VLOOKUP($A49,'★共通（5-1-1）'!$A$9:$AH$126,34,FALSE)&amp;"","")</f>
        <v>56</v>
      </c>
      <c r="AI49" s="65"/>
      <c r="AJ49" s="65"/>
      <c r="AK49" s="65"/>
      <c r="AL49" s="62"/>
      <c r="AM49" s="59"/>
    </row>
    <row r="50" spans="1:39" ht="182.25" customHeight="1">
      <c r="A50" s="105">
        <v>43</v>
      </c>
      <c r="B50" s="105" t="str">
        <f>IFERROR(VLOOKUP($A50,'★共通（5-1-1）'!$A$9:$AH$126,2,FALSE)&amp;"","")</f>
        <v>介護報酬の見直し</v>
      </c>
      <c r="C50" s="106" t="str">
        <f>IFERROR(VLOOKUP($A50,'★共通（5-1-1）'!$A$9:$AH$126,3,FALSE)&amp;"","")</f>
        <v>離島や中山間地域等におけるサービスの充実</v>
      </c>
      <c r="D50" s="105" t="str">
        <f>IFERROR(VLOOKUP($A50,'★共通（5-1-1）'!$A$9:$AH$126,4,FALSE)&amp;"","")</f>
        <v>特別地域加算
中山間地域等における小規模事業所加算
中山間地域等に居住する者へのサービス提供加算</v>
      </c>
      <c r="E50" s="105" t="str">
        <f>IFERROR(VLOOKUP($A50,'★共通（5-1-1）'!$A$9:$AH$126,5,FALSE)&amp;"","")</f>
        <v/>
      </c>
      <c r="F50" s="106" t="str">
        <f>IFERROR(VLOOKUP($A50,'★共通（5-1-1）'!$A$9:$AH$126,6,FALSE)&amp;"","")</f>
        <v>・離島や中山間地域等の要介護者に対する介護サービスの提供を促進する観点から、以下の見直しを行う。他のサービスと同様、これらの加算については、区分支給限度基準額の算定に含めないこととする。
　ア 夜間対応型訪問介護について、移動のコストを適切に評価する観点からも、他の訪問系サービスと同様に、特別地域加算、中山間地域等における小規模事業所加算、中山間地域等に居住する者へのサービス提供加算の対象とする。
　イ 認知症対応型通所介護について、他の通所系サービスと同様に、中山間地域等に居住する者へのサービス提供加算の対象とする。
　ウ 小規模多機能型居宅介護及び看護小規模多機能型居宅介護について、「訪問」も提供することを踏まえ、移動のコストを適切に評価する観点からも、訪問系サービスと同様に、特別地域加算、中山間地域等における小規模事業所加算の対象とする。</v>
      </c>
      <c r="G50" s="107" t="str">
        <f>IFERROR(VLOOKUP($A50,'★共通（5-1-1）'!$A$9:$AH$126,7,FALSE)&amp;"","")</f>
        <v/>
      </c>
      <c r="H50" s="107" t="str">
        <f>IFERROR(VLOOKUP($A50,'★共通（5-1-1）'!$A$9:$AH$126,8,FALSE)&amp;"","")</f>
        <v/>
      </c>
      <c r="I50" s="107" t="str">
        <f>IFERROR(VLOOKUP($A50,'★共通（5-1-1）'!$A$9:$AH$126,9,FALSE)&amp;"","")</f>
        <v/>
      </c>
      <c r="J50" s="107" t="str">
        <f>IFERROR(VLOOKUP($A50,'★共通（5-1-1）'!$A$9:$AH$126,10,FALSE)&amp;"","")</f>
        <v/>
      </c>
      <c r="K50" s="107" t="str">
        <f>IFERROR(VLOOKUP($A50,'★共通（5-1-1）'!$A$9:$AH$126,11,FALSE)&amp;"","")</f>
        <v/>
      </c>
      <c r="L50" s="107" t="str">
        <f>IFERROR(VLOOKUP($A50,'★共通（5-1-1）'!$A$9:$AH$126,12,FALSE)&amp;"","")</f>
        <v/>
      </c>
      <c r="M50" s="107" t="str">
        <f>IFERROR(VLOOKUP($A50,'★共通（5-1-1）'!$A$9:$AH$126,13,FALSE)&amp;"","")</f>
        <v/>
      </c>
      <c r="N50" s="107" t="str">
        <f>IFERROR(VLOOKUP($A50,'★共通（5-1-1）'!$A$9:$AH$126,14,FALSE)&amp;"","")</f>
        <v/>
      </c>
      <c r="O50" s="107" t="str">
        <f>IFERROR(VLOOKUP($A50,'★共通（5-1-1）'!$A$9:$AH$126,15,FALSE)&amp;"","")</f>
        <v/>
      </c>
      <c r="P50" s="107" t="str">
        <f>IFERROR(VLOOKUP($A50,'★共通（5-1-1）'!$A$9:$AH$126,16,FALSE)&amp;"","")</f>
        <v/>
      </c>
      <c r="Q50" s="107" t="str">
        <f>IFERROR(VLOOKUP($A50,'★共通（5-1-1）'!$A$9:$AH$126,17,FALSE)&amp;"","")</f>
        <v/>
      </c>
      <c r="R50" s="107" t="str">
        <f>IFERROR(VLOOKUP($A50,'★共通（5-1-1）'!$A$9:$AH$126,18,FALSE)&amp;"","")</f>
        <v/>
      </c>
      <c r="S50" s="107" t="str">
        <f>IFERROR(VLOOKUP($A50,'★共通（5-1-1）'!$A$9:$AH$126,19,FALSE)&amp;"","")</f>
        <v/>
      </c>
      <c r="T50" s="107" t="str">
        <f>IFERROR(VLOOKUP($A50,'★共通（5-1-1）'!$A$9:$AH$126,20,FALSE)&amp;"","")</f>
        <v>58</v>
      </c>
      <c r="U50" s="107" t="str">
        <f>IFERROR(VLOOKUP($A50,'★共通（5-1-1）'!$A$9:$AH$126,21,FALSE)&amp;"","")</f>
        <v/>
      </c>
      <c r="V50" s="107" t="str">
        <f>IFERROR(VLOOKUP($A50,'★共通（5-1-1）'!$A$9:$AH$126,22,FALSE)&amp;"","")</f>
        <v/>
      </c>
      <c r="W50" s="107" t="str">
        <f>IFERROR(VLOOKUP($A50,'★共通（5-1-1）'!$A$9:$AH$126,23,FALSE)&amp;"","")</f>
        <v>58</v>
      </c>
      <c r="X50" s="107" t="str">
        <f>IFERROR(VLOOKUP($A50,'★共通（5-1-1）'!$A$9:$AH$126,24,FALSE)&amp;"","")</f>
        <v>58</v>
      </c>
      <c r="Y50" s="107" t="str">
        <f>IFERROR(VLOOKUP($A50,'★共通（5-1-1）'!$A$9:$AH$126,25,FALSE)&amp;"","")</f>
        <v/>
      </c>
      <c r="Z50" s="107" t="str">
        <f>IFERROR(VLOOKUP($A50,'★共通（5-1-1）'!$A$9:$AH$126,26,FALSE)&amp;"","")</f>
        <v/>
      </c>
      <c r="AA50" s="107" t="str">
        <f>IFERROR(VLOOKUP($A50,'★共通（5-1-1）'!$A$9:$AH$126,27,FALSE)&amp;"","")</f>
        <v/>
      </c>
      <c r="AB50" s="107" t="str">
        <f>IFERROR(VLOOKUP($A50,'★共通（5-1-1）'!$A$9:$AH$126,28,FALSE)&amp;"","")</f>
        <v>58</v>
      </c>
      <c r="AC50" s="107" t="str">
        <f>IFERROR(VLOOKUP($A50,'★共通（5-1-1）'!$A$9:$AH$126,29,FALSE)&amp;"","")</f>
        <v/>
      </c>
      <c r="AD50" s="107" t="str">
        <f>IFERROR(VLOOKUP($A50,'★共通（5-1-1）'!$A$9:$AH$126,30,FALSE)&amp;"","")</f>
        <v/>
      </c>
      <c r="AE50" s="107" t="str">
        <f>IFERROR(VLOOKUP($A50,'★共通（5-1-1）'!$A$9:$AH$126,31,FALSE)&amp;"","")</f>
        <v/>
      </c>
      <c r="AF50" s="107" t="str">
        <f>IFERROR(VLOOKUP($A50,'★共通（5-1-1）'!$A$9:$AH$126,32,FALSE)&amp;"","")</f>
        <v/>
      </c>
      <c r="AG50" s="107" t="str">
        <f>IFERROR(VLOOKUP($A50,'★共通（5-1-1）'!$A$9:$AH$126,33,FALSE)&amp;"","")</f>
        <v/>
      </c>
      <c r="AH50" s="107" t="str">
        <f>IFERROR(VLOOKUP($A50,'★共通（5-1-1）'!$A$9:$AH$126,34,FALSE)&amp;"","")</f>
        <v/>
      </c>
      <c r="AI50" s="62"/>
      <c r="AJ50" s="62"/>
      <c r="AK50" s="62"/>
      <c r="AL50" s="62"/>
      <c r="AM50" s="59"/>
    </row>
    <row r="51" spans="1:39" ht="188.25" customHeight="1">
      <c r="A51" s="105">
        <v>44</v>
      </c>
      <c r="B51" s="105" t="str">
        <f>IFERROR(VLOOKUP($A51,'★共通（5-1-1）'!$A$9:$AH$126,2,FALSE)&amp;"","")</f>
        <v>基本方針・指定基準等</v>
      </c>
      <c r="C51" s="106" t="str">
        <f>IFERROR(VLOOKUP($A51,'★共通（5-1-1）'!$A$9:$AH$126,3,FALSE)&amp;"","")</f>
        <v>地域の特性に応じた認知症グループホームの確保</v>
      </c>
      <c r="D51" s="105" t="str">
        <f>IFERROR(VLOOKUP($A51,'★共通（5-1-1）'!$A$9:$AH$126,4,FALSE)&amp;"","")</f>
        <v/>
      </c>
      <c r="E51" s="105" t="str">
        <f>IFERROR(VLOOKUP($A51,'★共通（5-1-1）'!$A$9:$AH$126,5,FALSE)&amp;"","")</f>
        <v/>
      </c>
      <c r="F51" s="106" t="str">
        <f>IFERROR(VLOOKUP($A51,'★共通（5-1-1）'!$A$9:$AH$126,6,FALSE)&amp;"","")</f>
        <v>・認知症グループホームについて、地域の特性に応じたサービスの整備・提供を促進する観点から、ユニット数を弾力化するとともに、サテライト型事業所の基準を創設する。
　ア 認知症グループホームは地域密着型サービス（定員 29 人以下）であることを踏まえ、経営の安定性の観点から、ユニット数について、「原則１又は２、地域の実情により事業所の効率的運営に必要と認められる場合は３」とされているところ、これを「３以下」とする。
　イ 複数事業所で人材を有効活用しながら、より利用者に身近な地域でサービス提供が可能となるようにする観点から、サテライト型事業所の基準を創設する。同基準は、本体事業所との兼務等により、代表者、管理者を配置しないことや、介護支援専門員ではない認知症介護実践者研修を修了した者を計画作成担当者として配置することができるようにするなど、サテライト型小規模多機能型居宅介護の基準も参考にしつつ、サービス提供体制を適切に維持できるようにするため、サテライト型事業所のユニット数については、本体事業所のユニット数を上回らず、かつ、本体事業所のユニット数との合計が最大４までとする。</v>
      </c>
      <c r="G51" s="107" t="str">
        <f>IFERROR(VLOOKUP($A51,'★共通（5-1-1）'!$A$9:$AH$126,7,FALSE)&amp;"","")</f>
        <v/>
      </c>
      <c r="H51" s="107" t="str">
        <f>IFERROR(VLOOKUP($A51,'★共通（5-1-1）'!$A$9:$AH$126,8,FALSE)&amp;"","")</f>
        <v/>
      </c>
      <c r="I51" s="107" t="str">
        <f>IFERROR(VLOOKUP($A51,'★共通（5-1-1）'!$A$9:$AH$126,9,FALSE)&amp;"","")</f>
        <v/>
      </c>
      <c r="J51" s="107" t="str">
        <f>IFERROR(VLOOKUP($A51,'★共通（5-1-1）'!$A$9:$AH$126,10,FALSE)&amp;"","")</f>
        <v/>
      </c>
      <c r="K51" s="107" t="str">
        <f>IFERROR(VLOOKUP($A51,'★共通（5-1-1）'!$A$9:$AH$126,11,FALSE)&amp;"","")</f>
        <v/>
      </c>
      <c r="L51" s="107" t="str">
        <f>IFERROR(VLOOKUP($A51,'★共通（5-1-1）'!$A$9:$AH$126,12,FALSE)&amp;"","")</f>
        <v/>
      </c>
      <c r="M51" s="107" t="str">
        <f>IFERROR(VLOOKUP($A51,'★共通（5-1-1）'!$A$9:$AH$126,13,FALSE)&amp;"","")</f>
        <v/>
      </c>
      <c r="N51" s="107" t="str">
        <f>IFERROR(VLOOKUP($A51,'★共通（5-1-1）'!$A$9:$AH$126,14,FALSE)&amp;"","")</f>
        <v/>
      </c>
      <c r="O51" s="107" t="str">
        <f>IFERROR(VLOOKUP($A51,'★共通（5-1-1）'!$A$9:$AH$126,15,FALSE)&amp;"","")</f>
        <v/>
      </c>
      <c r="P51" s="107" t="str">
        <f>IFERROR(VLOOKUP($A51,'★共通（5-1-1）'!$A$9:$AH$126,16,FALSE)&amp;"","")</f>
        <v/>
      </c>
      <c r="Q51" s="107" t="str">
        <f>IFERROR(VLOOKUP($A51,'★共通（5-1-1）'!$A$9:$AH$126,17,FALSE)&amp;"","")</f>
        <v/>
      </c>
      <c r="R51" s="107" t="str">
        <f>IFERROR(VLOOKUP($A51,'★共通（5-1-1）'!$A$9:$AH$126,18,FALSE)&amp;"","")</f>
        <v/>
      </c>
      <c r="S51" s="107" t="str">
        <f>IFERROR(VLOOKUP($A51,'★共通（5-1-1）'!$A$9:$AH$126,19,FALSE)&amp;"","")</f>
        <v/>
      </c>
      <c r="T51" s="107" t="str">
        <f>IFERROR(VLOOKUP($A51,'★共通（5-1-1）'!$A$9:$AH$126,20,FALSE)&amp;"","")</f>
        <v/>
      </c>
      <c r="U51" s="107" t="str">
        <f>IFERROR(VLOOKUP($A51,'★共通（5-1-1）'!$A$9:$AH$126,21,FALSE)&amp;"","")</f>
        <v/>
      </c>
      <c r="V51" s="107" t="str">
        <f>IFERROR(VLOOKUP($A51,'★共通（5-1-1）'!$A$9:$AH$126,22,FALSE)&amp;"","")</f>
        <v/>
      </c>
      <c r="W51" s="107" t="str">
        <f>IFERROR(VLOOKUP($A51,'★共通（5-1-1）'!$A$9:$AH$126,23,FALSE)&amp;"","")</f>
        <v/>
      </c>
      <c r="X51" s="107" t="str">
        <f>IFERROR(VLOOKUP($A51,'★共通（5-1-1）'!$A$9:$AH$126,24,FALSE)&amp;"","")</f>
        <v/>
      </c>
      <c r="Y51" s="107" t="str">
        <f>IFERROR(VLOOKUP($A51,'★共通（5-1-1）'!$A$9:$AH$126,25,FALSE)&amp;"","")</f>
        <v>59・60・61</v>
      </c>
      <c r="Z51" s="107" t="str">
        <f>IFERROR(VLOOKUP($A51,'★共通（5-1-1）'!$A$9:$AH$126,26,FALSE)&amp;"","")</f>
        <v/>
      </c>
      <c r="AA51" s="107" t="str">
        <f>IFERROR(VLOOKUP($A51,'★共通（5-1-1）'!$A$9:$AH$126,27,FALSE)&amp;"","")</f>
        <v/>
      </c>
      <c r="AB51" s="107" t="str">
        <f>IFERROR(VLOOKUP($A51,'★共通（5-1-1）'!$A$9:$AH$126,28,FALSE)&amp;"","")</f>
        <v/>
      </c>
      <c r="AC51" s="107" t="str">
        <f>IFERROR(VLOOKUP($A51,'★共通（5-1-1）'!$A$9:$AH$126,29,FALSE)&amp;"","")</f>
        <v/>
      </c>
      <c r="AD51" s="107" t="str">
        <f>IFERROR(VLOOKUP($A51,'★共通（5-1-1）'!$A$9:$AH$126,30,FALSE)&amp;"","")</f>
        <v/>
      </c>
      <c r="AE51" s="107" t="str">
        <f>IFERROR(VLOOKUP($A51,'★共通（5-1-1）'!$A$9:$AH$126,31,FALSE)&amp;"","")</f>
        <v/>
      </c>
      <c r="AF51" s="107" t="str">
        <f>IFERROR(VLOOKUP($A51,'★共通（5-1-1）'!$A$9:$AH$126,32,FALSE)&amp;"","")</f>
        <v/>
      </c>
      <c r="AG51" s="107" t="str">
        <f>IFERROR(VLOOKUP($A51,'★共通（5-1-1）'!$A$9:$AH$126,33,FALSE)&amp;"","")</f>
        <v/>
      </c>
      <c r="AH51" s="107" t="str">
        <f>IFERROR(VLOOKUP($A51,'★共通（5-1-1）'!$A$9:$AH$126,34,FALSE)&amp;"","")</f>
        <v/>
      </c>
      <c r="AI51" s="66"/>
      <c r="AJ51" s="61"/>
      <c r="AK51" s="64"/>
      <c r="AL51" s="61"/>
      <c r="AM51" s="59"/>
    </row>
    <row r="52" spans="1:39" ht="157.5" customHeight="1">
      <c r="A52" s="105">
        <v>45</v>
      </c>
      <c r="B52" s="105" t="str">
        <f>IFERROR(VLOOKUP($A52,'★共通（5-1-1）'!$A$9:$AH$126,2,FALSE)&amp;"","")</f>
        <v>基本方針・指定基準等</v>
      </c>
      <c r="C52" s="106" t="str">
        <f>IFERROR(VLOOKUP($A52,'★共通（5-1-1）'!$A$9:$AH$126,3,FALSE)&amp;"","")</f>
        <v>過疎地域等におけるサービス提供の確保</v>
      </c>
      <c r="D52" s="105" t="str">
        <f>IFERROR(VLOOKUP($A52,'★共通（5-1-1）'!$A$9:$AH$126,4,FALSE)&amp;"","")</f>
        <v/>
      </c>
      <c r="E52" s="105" t="str">
        <f>IFERROR(VLOOKUP($A52,'★共通（5-1-1）'!$A$9:$AH$126,5,FALSE)&amp;"","")</f>
        <v/>
      </c>
      <c r="F52" s="106" t="str">
        <f>IFERROR(VLOOKUP($A52,'★共通（5-1-1）'!$A$9:$AH$126,6,FALSE)&amp;"","")</f>
        <v>・「令和元年の地方からの提案等に関する対応方針」（令和元年 12 月 23 日閣議決定）を踏まえ、小規模多機能型居宅介護及び看護小規模多機能型居宅介護について、過疎地域等におけるサービス提供を確保する観点から、過疎地域等において、地域の実情により事業所の効率的運営に必要であると市町村が認めた場合に、人員・設備基準を満たすことを条件として、登録定員を超過した場合の報酬減算を一定の期間（市町村が登録定員の超過を認めた時から当該介護保険事業計画期間終了までの最大３年間を基本とする。また、介護保険事業計画の見直しごとに、市町村が将来のサービス需要の見込みを踏まえて改めて検討し、代替サービスを新規整備するよりも既存の事業所を活用した方が効率的であると認めた場合に限り、次の介護保険事業計画期間の終期まで延長が可能）行わないこととする。</v>
      </c>
      <c r="G52" s="107" t="str">
        <f>IFERROR(VLOOKUP($A52,'★共通（5-1-1）'!$A$9:$AH$126,7,FALSE)&amp;"","")</f>
        <v/>
      </c>
      <c r="H52" s="107" t="str">
        <f>IFERROR(VLOOKUP($A52,'★共通（5-1-1）'!$A$9:$AH$126,8,FALSE)&amp;"","")</f>
        <v/>
      </c>
      <c r="I52" s="107" t="str">
        <f>IFERROR(VLOOKUP($A52,'★共通（5-1-1）'!$A$9:$AH$126,9,FALSE)&amp;"","")</f>
        <v/>
      </c>
      <c r="J52" s="107" t="str">
        <f>IFERROR(VLOOKUP($A52,'★共通（5-1-1）'!$A$9:$AH$126,10,FALSE)&amp;"","")</f>
        <v/>
      </c>
      <c r="K52" s="107" t="str">
        <f>IFERROR(VLOOKUP($A52,'★共通（5-1-1）'!$A$9:$AH$126,11,FALSE)&amp;"","")</f>
        <v/>
      </c>
      <c r="L52" s="107" t="str">
        <f>IFERROR(VLOOKUP($A52,'★共通（5-1-1）'!$A$9:$AH$126,12,FALSE)&amp;"","")</f>
        <v/>
      </c>
      <c r="M52" s="107" t="str">
        <f>IFERROR(VLOOKUP($A52,'★共通（5-1-1）'!$A$9:$AH$126,13,FALSE)&amp;"","")</f>
        <v/>
      </c>
      <c r="N52" s="107" t="str">
        <f>IFERROR(VLOOKUP($A52,'★共通（5-1-1）'!$A$9:$AH$126,14,FALSE)&amp;"","")</f>
        <v/>
      </c>
      <c r="O52" s="107" t="str">
        <f>IFERROR(VLOOKUP($A52,'★共通（5-1-1）'!$A$9:$AH$126,15,FALSE)&amp;"","")</f>
        <v/>
      </c>
      <c r="P52" s="107" t="str">
        <f>IFERROR(VLOOKUP($A52,'★共通（5-1-1）'!$A$9:$AH$126,16,FALSE)&amp;"","")</f>
        <v/>
      </c>
      <c r="Q52" s="107" t="str">
        <f>IFERROR(VLOOKUP($A52,'★共通（5-1-1）'!$A$9:$AH$126,17,FALSE)&amp;"","")</f>
        <v/>
      </c>
      <c r="R52" s="107" t="str">
        <f>IFERROR(VLOOKUP($A52,'★共通（5-1-1）'!$A$9:$AH$126,18,FALSE)&amp;"","")</f>
        <v/>
      </c>
      <c r="S52" s="107" t="str">
        <f>IFERROR(VLOOKUP($A52,'★共通（5-1-1）'!$A$9:$AH$126,19,FALSE)&amp;"","")</f>
        <v/>
      </c>
      <c r="T52" s="107" t="str">
        <f>IFERROR(VLOOKUP($A52,'★共通（5-1-1）'!$A$9:$AH$126,20,FALSE)&amp;"","")</f>
        <v/>
      </c>
      <c r="U52" s="107" t="str">
        <f>IFERROR(VLOOKUP($A52,'★共通（5-1-1）'!$A$9:$AH$126,21,FALSE)&amp;"","")</f>
        <v/>
      </c>
      <c r="V52" s="107" t="str">
        <f>IFERROR(VLOOKUP($A52,'★共通（5-1-1）'!$A$9:$AH$126,22,FALSE)&amp;"","")</f>
        <v/>
      </c>
      <c r="W52" s="107" t="str">
        <f>IFERROR(VLOOKUP($A52,'★共通（5-1-1）'!$A$9:$AH$126,23,FALSE)&amp;"","")</f>
        <v/>
      </c>
      <c r="X52" s="107" t="str">
        <f>IFERROR(VLOOKUP($A52,'★共通（5-1-1）'!$A$9:$AH$126,24,FALSE)&amp;"","")</f>
        <v>62</v>
      </c>
      <c r="Y52" s="107" t="str">
        <f>IFERROR(VLOOKUP($A52,'★共通（5-1-1）'!$A$9:$AH$126,25,FALSE)&amp;"","")</f>
        <v/>
      </c>
      <c r="Z52" s="107" t="str">
        <f>IFERROR(VLOOKUP($A52,'★共通（5-1-1）'!$A$9:$AH$126,26,FALSE)&amp;"","")</f>
        <v/>
      </c>
      <c r="AA52" s="107" t="str">
        <f>IFERROR(VLOOKUP($A52,'★共通（5-1-1）'!$A$9:$AH$126,27,FALSE)&amp;"","")</f>
        <v/>
      </c>
      <c r="AB52" s="107" t="str">
        <f>IFERROR(VLOOKUP($A52,'★共通（5-1-1）'!$A$9:$AH$126,28,FALSE)&amp;"","")</f>
        <v>62</v>
      </c>
      <c r="AC52" s="107" t="str">
        <f>IFERROR(VLOOKUP($A52,'★共通（5-1-1）'!$A$9:$AH$126,29,FALSE)&amp;"","")</f>
        <v/>
      </c>
      <c r="AD52" s="107" t="str">
        <f>IFERROR(VLOOKUP($A52,'★共通（5-1-1）'!$A$9:$AH$126,30,FALSE)&amp;"","")</f>
        <v/>
      </c>
      <c r="AE52" s="107" t="str">
        <f>IFERROR(VLOOKUP($A52,'★共通（5-1-1）'!$A$9:$AH$126,31,FALSE)&amp;"","")</f>
        <v/>
      </c>
      <c r="AF52" s="107" t="str">
        <f>IFERROR(VLOOKUP($A52,'★共通（5-1-1）'!$A$9:$AH$126,32,FALSE)&amp;"","")</f>
        <v/>
      </c>
      <c r="AG52" s="107" t="str">
        <f>IFERROR(VLOOKUP($A52,'★共通（5-1-1）'!$A$9:$AH$126,33,FALSE)&amp;"","")</f>
        <v/>
      </c>
      <c r="AH52" s="107" t="str">
        <f>IFERROR(VLOOKUP($A52,'★共通（5-1-1）'!$A$9:$AH$126,34,FALSE)&amp;"","")</f>
        <v/>
      </c>
      <c r="AI52" s="61"/>
      <c r="AJ52" s="61"/>
      <c r="AK52" s="61"/>
      <c r="AL52" s="61"/>
      <c r="AM52" s="59"/>
    </row>
    <row r="53" spans="1:39" ht="125.25" customHeight="1">
      <c r="A53" s="105">
        <v>46</v>
      </c>
      <c r="B53" s="105" t="str">
        <f>IFERROR(VLOOKUP($A53,'★共通（5-1-1）'!$A$9:$AH$126,2,FALSE)&amp;"","")</f>
        <v>人員基準・設備基準</v>
      </c>
      <c r="C53" s="106" t="str">
        <f>IFERROR(VLOOKUP($A53,'★共通（5-1-1）'!$A$9:$AH$126,3,FALSE)&amp;"","")</f>
        <v>地域の特性に応じた小規模多機能型居宅介護の確保</v>
      </c>
      <c r="D53" s="105" t="str">
        <f>IFERROR(VLOOKUP($A53,'★共通（5-1-1）'!$A$9:$AH$126,4,FALSE)&amp;"","")</f>
        <v/>
      </c>
      <c r="E53" s="105" t="str">
        <f>IFERROR(VLOOKUP($A53,'★共通（5-1-1）'!$A$9:$AH$126,5,FALSE)&amp;"","")</f>
        <v/>
      </c>
      <c r="F53" s="106" t="str">
        <f>IFERROR(VLOOKUP($A53,'★共通（5-1-1）'!$A$9:$AH$126,6,FALSE)&amp;"","")</f>
        <v>・令和２年の地方分権改革に関する提案募集における提案を踏まえ、小規模多機能型居宅介護について、地域の特性に応じたサービスの整備・提供を促進する観点から、看護小規模多機能型居宅介護等と同様に、厚生労働省令で定める登録定員及び利用定員の基準を、市町村が条例で定める上での「従うべき基準」（必ず適合しなければならない基準であり、全国一律）から「標準基準」（通常よるべき基準であり、合理的な理由がある範囲内で、地域の実情に応じて異なる内容を定めることが許容されるもの）に見直す。</v>
      </c>
      <c r="G53" s="107" t="str">
        <f>IFERROR(VLOOKUP($A53,'★共通（5-1-1）'!$A$9:$AH$126,7,FALSE)&amp;"","")</f>
        <v/>
      </c>
      <c r="H53" s="107" t="str">
        <f>IFERROR(VLOOKUP($A53,'★共通（5-1-1）'!$A$9:$AH$126,8,FALSE)&amp;"","")</f>
        <v/>
      </c>
      <c r="I53" s="107" t="str">
        <f>IFERROR(VLOOKUP($A53,'★共通（5-1-1）'!$A$9:$AH$126,9,FALSE)&amp;"","")</f>
        <v/>
      </c>
      <c r="J53" s="107" t="str">
        <f>IFERROR(VLOOKUP($A53,'★共通（5-1-1）'!$A$9:$AH$126,10,FALSE)&amp;"","")</f>
        <v/>
      </c>
      <c r="K53" s="107" t="str">
        <f>IFERROR(VLOOKUP($A53,'★共通（5-1-1）'!$A$9:$AH$126,11,FALSE)&amp;"","")</f>
        <v/>
      </c>
      <c r="L53" s="107" t="str">
        <f>IFERROR(VLOOKUP($A53,'★共通（5-1-1）'!$A$9:$AH$126,12,FALSE)&amp;"","")</f>
        <v/>
      </c>
      <c r="M53" s="107" t="str">
        <f>IFERROR(VLOOKUP($A53,'★共通（5-1-1）'!$A$9:$AH$126,13,FALSE)&amp;"","")</f>
        <v/>
      </c>
      <c r="N53" s="107" t="str">
        <f>IFERROR(VLOOKUP($A53,'★共通（5-1-1）'!$A$9:$AH$126,14,FALSE)&amp;"","")</f>
        <v/>
      </c>
      <c r="O53" s="107" t="str">
        <f>IFERROR(VLOOKUP($A53,'★共通（5-1-1）'!$A$9:$AH$126,15,FALSE)&amp;"","")</f>
        <v/>
      </c>
      <c r="P53" s="107" t="str">
        <f>IFERROR(VLOOKUP($A53,'★共通（5-1-1）'!$A$9:$AH$126,16,FALSE)&amp;"","")</f>
        <v/>
      </c>
      <c r="Q53" s="107" t="str">
        <f>IFERROR(VLOOKUP($A53,'★共通（5-1-1）'!$A$9:$AH$126,17,FALSE)&amp;"","")</f>
        <v/>
      </c>
      <c r="R53" s="107" t="str">
        <f>IFERROR(VLOOKUP($A53,'★共通（5-1-1）'!$A$9:$AH$126,18,FALSE)&amp;"","")</f>
        <v/>
      </c>
      <c r="S53" s="107" t="str">
        <f>IFERROR(VLOOKUP($A53,'★共通（5-1-1）'!$A$9:$AH$126,19,FALSE)&amp;"","")</f>
        <v/>
      </c>
      <c r="T53" s="107" t="str">
        <f>IFERROR(VLOOKUP($A53,'★共通（5-1-1）'!$A$9:$AH$126,20,FALSE)&amp;"","")</f>
        <v/>
      </c>
      <c r="U53" s="107" t="str">
        <f>IFERROR(VLOOKUP($A53,'★共通（5-1-1）'!$A$9:$AH$126,21,FALSE)&amp;"","")</f>
        <v/>
      </c>
      <c r="V53" s="107" t="str">
        <f>IFERROR(VLOOKUP($A53,'★共通（5-1-1）'!$A$9:$AH$126,22,FALSE)&amp;"","")</f>
        <v/>
      </c>
      <c r="W53" s="107" t="str">
        <f>IFERROR(VLOOKUP($A53,'★共通（5-1-1）'!$A$9:$AH$126,23,FALSE)&amp;"","")</f>
        <v/>
      </c>
      <c r="X53" s="107" t="str">
        <f>IFERROR(VLOOKUP($A53,'★共通（5-1-1）'!$A$9:$AH$126,24,FALSE)&amp;"","")</f>
        <v>63</v>
      </c>
      <c r="Y53" s="107" t="str">
        <f>IFERROR(VLOOKUP($A53,'★共通（5-1-1）'!$A$9:$AH$126,25,FALSE)&amp;"","")</f>
        <v/>
      </c>
      <c r="Z53" s="107" t="str">
        <f>IFERROR(VLOOKUP($A53,'★共通（5-1-1）'!$A$9:$AH$126,26,FALSE)&amp;"","")</f>
        <v/>
      </c>
      <c r="AA53" s="107" t="str">
        <f>IFERROR(VLOOKUP($A53,'★共通（5-1-1）'!$A$9:$AH$126,27,FALSE)&amp;"","")</f>
        <v/>
      </c>
      <c r="AB53" s="107" t="str">
        <f>IFERROR(VLOOKUP($A53,'★共通（5-1-1）'!$A$9:$AH$126,28,FALSE)&amp;"","")</f>
        <v/>
      </c>
      <c r="AC53" s="107" t="str">
        <f>IFERROR(VLOOKUP($A53,'★共通（5-1-1）'!$A$9:$AH$126,29,FALSE)&amp;"","")</f>
        <v/>
      </c>
      <c r="AD53" s="107" t="str">
        <f>IFERROR(VLOOKUP($A53,'★共通（5-1-1）'!$A$9:$AH$126,30,FALSE)&amp;"","")</f>
        <v/>
      </c>
      <c r="AE53" s="107" t="str">
        <f>IFERROR(VLOOKUP($A53,'★共通（5-1-1）'!$A$9:$AH$126,31,FALSE)&amp;"","")</f>
        <v/>
      </c>
      <c r="AF53" s="107" t="str">
        <f>IFERROR(VLOOKUP($A53,'★共通（5-1-1）'!$A$9:$AH$126,32,FALSE)&amp;"","")</f>
        <v/>
      </c>
      <c r="AG53" s="107" t="str">
        <f>IFERROR(VLOOKUP($A53,'★共通（5-1-1）'!$A$9:$AH$126,33,FALSE)&amp;"","")</f>
        <v/>
      </c>
      <c r="AH53" s="107" t="str">
        <f>IFERROR(VLOOKUP($A53,'★共通（5-1-1）'!$A$9:$AH$126,34,FALSE)&amp;"","")</f>
        <v/>
      </c>
      <c r="AI53" s="61"/>
      <c r="AJ53" s="61"/>
      <c r="AK53" s="61"/>
      <c r="AL53" s="61"/>
      <c r="AM53" s="59"/>
    </row>
    <row r="54" spans="1:39" ht="91.5" customHeight="1">
      <c r="A54" s="105">
        <v>47</v>
      </c>
      <c r="B54" s="105" t="str">
        <f>IFERROR(VLOOKUP($A54,'★共通（5-1-1）'!$A$9:$AH$126,2,FALSE)&amp;"","")</f>
        <v>介護報酬の見直し</v>
      </c>
      <c r="C54" s="106" t="str">
        <f>IFERROR(VLOOKUP($A54,'★共通（5-1-1）'!$A$9:$AH$126,3,FALSE)&amp;"","")</f>
        <v xml:space="preserve">特例居宅介護サービス費による地域の実情に応じたサービス提供の確保
</v>
      </c>
      <c r="D54" s="105" t="str">
        <f>IFERROR(VLOOKUP($A54,'★共通（5-1-1）'!$A$9:$AH$126,4,FALSE)&amp;"","")</f>
        <v/>
      </c>
      <c r="E54" s="105" t="str">
        <f>IFERROR(VLOOKUP($A54,'★共通（5-1-1）'!$A$9:$AH$126,5,FALSE)&amp;"","")</f>
        <v/>
      </c>
      <c r="F54" s="106" t="str">
        <f>IFERROR(VLOOKUP($A54,'★共通（5-1-1）'!$A$9:$AH$126,6,FALSE)&amp;"","")</f>
        <v>・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v>
      </c>
      <c r="G54" s="107" t="str">
        <f>IFERROR(VLOOKUP($A54,'★共通（5-1-1）'!$A$9:$AH$126,7,FALSE)&amp;"","")</f>
        <v>64</v>
      </c>
      <c r="H54" s="107" t="str">
        <f>IFERROR(VLOOKUP($A54,'★共通（5-1-1）'!$A$9:$AH$126,8,FALSE)&amp;"","")</f>
        <v>64</v>
      </c>
      <c r="I54" s="107" t="str">
        <f>IFERROR(VLOOKUP($A54,'★共通（5-1-1）'!$A$9:$AH$126,9,FALSE)&amp;"","")</f>
        <v>64</v>
      </c>
      <c r="J54" s="107" t="str">
        <f>IFERROR(VLOOKUP($A54,'★共通（5-1-1）'!$A$9:$AH$126,10,FALSE)&amp;"","")</f>
        <v>64</v>
      </c>
      <c r="K54" s="107" t="str">
        <f>IFERROR(VLOOKUP($A54,'★共通（5-1-1）'!$A$9:$AH$126,11,FALSE)&amp;"","")</f>
        <v>64</v>
      </c>
      <c r="L54" s="107" t="str">
        <f>IFERROR(VLOOKUP($A54,'★共通（5-1-1）'!$A$9:$AH$126,12,FALSE)&amp;"","")</f>
        <v>64</v>
      </c>
      <c r="M54" s="107" t="str">
        <f>IFERROR(VLOOKUP($A54,'★共通（5-1-1）'!$A$9:$AH$126,13,FALSE)&amp;"","")</f>
        <v>64</v>
      </c>
      <c r="N54" s="107" t="str">
        <f>IFERROR(VLOOKUP($A54,'★共通（5-1-1）'!$A$9:$AH$126,14,FALSE)&amp;"","")</f>
        <v>64</v>
      </c>
      <c r="O54" s="107" t="str">
        <f>IFERROR(VLOOKUP($A54,'★共通（5-1-1）'!$A$9:$AH$126,15,FALSE)&amp;"","")</f>
        <v>64</v>
      </c>
      <c r="P54" s="107" t="str">
        <f>IFERROR(VLOOKUP($A54,'★共通（5-1-1）'!$A$9:$AH$126,16,FALSE)&amp;"","")</f>
        <v>64</v>
      </c>
      <c r="Q54" s="107" t="str">
        <f>IFERROR(VLOOKUP($A54,'★共通（5-1-1）'!$A$9:$AH$126,17,FALSE)&amp;"","")</f>
        <v>64</v>
      </c>
      <c r="R54" s="107" t="str">
        <f>IFERROR(VLOOKUP($A54,'★共通（5-1-1）'!$A$9:$AH$126,18,FALSE)&amp;"","")</f>
        <v/>
      </c>
      <c r="S54" s="107" t="str">
        <f>IFERROR(VLOOKUP($A54,'★共通（5-1-1）'!$A$9:$AH$126,19,FALSE)&amp;"","")</f>
        <v>64</v>
      </c>
      <c r="T54" s="107" t="str">
        <f>IFERROR(VLOOKUP($A54,'★共通（5-1-1）'!$A$9:$AH$126,20,FALSE)&amp;"","")</f>
        <v>64</v>
      </c>
      <c r="U54" s="107" t="str">
        <f>IFERROR(VLOOKUP($A54,'★共通（5-1-1）'!$A$9:$AH$126,21,FALSE)&amp;"","")</f>
        <v>64</v>
      </c>
      <c r="V54" s="107" t="str">
        <f>IFERROR(VLOOKUP($A54,'★共通（5-1-1）'!$A$9:$AH$126,22,FALSE)&amp;"","")</f>
        <v>64</v>
      </c>
      <c r="W54" s="107" t="str">
        <f>IFERROR(VLOOKUP($A54,'★共通（5-1-1）'!$A$9:$AH$126,23,FALSE)&amp;"","")</f>
        <v>64</v>
      </c>
      <c r="X54" s="107" t="str">
        <f>IFERROR(VLOOKUP($A54,'★共通（5-1-1）'!$A$9:$AH$126,24,FALSE)&amp;"","")</f>
        <v>64</v>
      </c>
      <c r="Y54" s="107" t="str">
        <f>IFERROR(VLOOKUP($A54,'★共通（5-1-1）'!$A$9:$AH$126,25,FALSE)&amp;"","")</f>
        <v>64</v>
      </c>
      <c r="Z54" s="107" t="str">
        <f>IFERROR(VLOOKUP($A54,'★共通（5-1-1）'!$A$9:$AH$126,26,FALSE)&amp;"","")</f>
        <v>64</v>
      </c>
      <c r="AA54" s="107" t="str">
        <f>IFERROR(VLOOKUP($A54,'★共通（5-1-1）'!$A$9:$AH$126,27,FALSE)&amp;"","")</f>
        <v>64</v>
      </c>
      <c r="AB54" s="107" t="str">
        <f>IFERROR(VLOOKUP($A54,'★共通（5-1-1）'!$A$9:$AH$126,28,FALSE)&amp;"","")</f>
        <v>64</v>
      </c>
      <c r="AC54" s="107" t="str">
        <f>IFERROR(VLOOKUP($A54,'★共通（5-1-1）'!$A$9:$AH$126,29,FALSE)&amp;"","")</f>
        <v>64</v>
      </c>
      <c r="AD54" s="107" t="str">
        <f>IFERROR(VLOOKUP($A54,'★共通（5-1-1）'!$A$9:$AH$126,30,FALSE)&amp;"","")</f>
        <v/>
      </c>
      <c r="AE54" s="107" t="str">
        <f>IFERROR(VLOOKUP($A54,'★共通（5-1-1）'!$A$9:$AH$126,31,FALSE)&amp;"","")</f>
        <v/>
      </c>
      <c r="AF54" s="107" t="str">
        <f>IFERROR(VLOOKUP($A54,'★共通（5-1-1）'!$A$9:$AH$126,32,FALSE)&amp;"","")</f>
        <v/>
      </c>
      <c r="AG54" s="107" t="str">
        <f>IFERROR(VLOOKUP($A54,'★共通（5-1-1）'!$A$9:$AH$126,33,FALSE)&amp;"","")</f>
        <v/>
      </c>
      <c r="AH54" s="107" t="str">
        <f>IFERROR(VLOOKUP($A54,'★共通（5-1-1）'!$A$9:$AH$126,34,FALSE)&amp;"","")</f>
        <v>64</v>
      </c>
      <c r="AI54" s="61"/>
      <c r="AJ54" s="61"/>
      <c r="AK54" s="61"/>
      <c r="AL54" s="61"/>
      <c r="AM54" s="59"/>
    </row>
    <row r="55" spans="1:39" ht="139.5" customHeight="1">
      <c r="A55" s="105">
        <v>48</v>
      </c>
      <c r="B55" s="105" t="str">
        <f>IFERROR(VLOOKUP($A55,'★共通（5-1-1）'!$A$9:$AH$126,2,FALSE)&amp;"","")</f>
        <v>運営基準の見直し</v>
      </c>
      <c r="C55" s="106" t="str">
        <f>IFERROR(VLOOKUP($A55,'★共通（5-1-1）'!$A$9:$AH$126,3,FALSE)&amp;"","")</f>
        <v>リハビリテーション・機能訓練、口腔、栄養の取組の一体的な推進</v>
      </c>
      <c r="D55" s="105" t="str">
        <f>IFERROR(VLOOKUP($A55,'★共通（5-1-1）'!$A$9:$AH$126,4,FALSE)&amp;"","")</f>
        <v/>
      </c>
      <c r="E55" s="105" t="str">
        <f>IFERROR(VLOOKUP($A55,'★共通（5-1-1）'!$A$9:$AH$126,5,FALSE)&amp;"","")</f>
        <v/>
      </c>
      <c r="F55" s="106" t="str">
        <f>IFERROR(VLOOKUP($A55,'★共通（5-1-1）'!$A$9:$AH$126,6,FALSE)&amp;"","")</f>
        <v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v>
      </c>
      <c r="G55" s="107" t="str">
        <f>IFERROR(VLOOKUP($A55,'★共通（5-1-1）'!$A$9:$AH$126,7,FALSE)&amp;"","")</f>
        <v/>
      </c>
      <c r="H55" s="107" t="str">
        <f>IFERROR(VLOOKUP($A55,'★共通（5-1-1）'!$A$9:$AH$126,8,FALSE)&amp;"","")</f>
        <v/>
      </c>
      <c r="I55" s="107" t="str">
        <f>IFERROR(VLOOKUP($A55,'★共通（5-1-1）'!$A$9:$AH$126,9,FALSE)&amp;"","")</f>
        <v/>
      </c>
      <c r="J55" s="107" t="str">
        <f>IFERROR(VLOOKUP($A55,'★共通（5-1-1）'!$A$9:$AH$126,10,FALSE)&amp;"","")</f>
        <v>67</v>
      </c>
      <c r="K55" s="107" t="str">
        <f>IFERROR(VLOOKUP($A55,'★共通（5-1-1）'!$A$9:$AH$126,11,FALSE)&amp;"","")</f>
        <v/>
      </c>
      <c r="L55" s="107" t="str">
        <f>IFERROR(VLOOKUP($A55,'★共通（5-1-1）'!$A$9:$AH$126,12,FALSE)&amp;"","")</f>
        <v>67</v>
      </c>
      <c r="M55" s="107" t="str">
        <f>IFERROR(VLOOKUP($A55,'★共通（5-1-1）'!$A$9:$AH$126,13,FALSE)&amp;"","")</f>
        <v>67</v>
      </c>
      <c r="N55" s="107" t="str">
        <f>IFERROR(VLOOKUP($A55,'★共通（5-1-1）'!$A$9:$AH$126,14,FALSE)&amp;"","")</f>
        <v>67</v>
      </c>
      <c r="O55" s="107" t="str">
        <f>IFERROR(VLOOKUP($A55,'★共通（5-1-1）'!$A$9:$AH$126,15,FALSE)&amp;"","")</f>
        <v>67</v>
      </c>
      <c r="P55" s="107" t="str">
        <f>IFERROR(VLOOKUP($A55,'★共通（5-1-1）'!$A$9:$AH$126,16,FALSE)&amp;"","")</f>
        <v>67</v>
      </c>
      <c r="Q55" s="107" t="str">
        <f>IFERROR(VLOOKUP($A55,'★共通（5-1-1）'!$A$9:$AH$126,17,FALSE)&amp;"","")</f>
        <v/>
      </c>
      <c r="R55" s="107" t="str">
        <f>IFERROR(VLOOKUP($A55,'★共通（5-1-1）'!$A$9:$AH$126,18,FALSE)&amp;"","")</f>
        <v/>
      </c>
      <c r="S55" s="107" t="str">
        <f>IFERROR(VLOOKUP($A55,'★共通（5-1-1）'!$A$9:$AH$126,19,FALSE)&amp;"","")</f>
        <v/>
      </c>
      <c r="T55" s="107" t="str">
        <f>IFERROR(VLOOKUP($A55,'★共通（5-1-1）'!$A$9:$AH$126,20,FALSE)&amp;"","")</f>
        <v/>
      </c>
      <c r="U55" s="107" t="str">
        <f>IFERROR(VLOOKUP($A55,'★共通（5-1-1）'!$A$9:$AH$126,21,FALSE)&amp;"","")</f>
        <v>67</v>
      </c>
      <c r="V55" s="107" t="str">
        <f>IFERROR(VLOOKUP($A55,'★共通（5-1-1）'!$A$9:$AH$126,22,FALSE)&amp;"","")</f>
        <v>67</v>
      </c>
      <c r="W55" s="107" t="str">
        <f>IFERROR(VLOOKUP($A55,'★共通（5-1-1）'!$A$9:$AH$126,23,FALSE)&amp;"","")</f>
        <v>67</v>
      </c>
      <c r="X55" s="107" t="str">
        <f>IFERROR(VLOOKUP($A55,'★共通（5-1-1）'!$A$9:$AH$126,24,FALSE)&amp;"","")</f>
        <v>67</v>
      </c>
      <c r="Y55" s="107" t="str">
        <f>IFERROR(VLOOKUP($A55,'★共通（5-1-1）'!$A$9:$AH$126,25,FALSE)&amp;"","")</f>
        <v>67</v>
      </c>
      <c r="Z55" s="107" t="str">
        <f>IFERROR(VLOOKUP($A55,'★共通（5-1-1）'!$A$9:$AH$126,26,FALSE)&amp;"","")</f>
        <v>67</v>
      </c>
      <c r="AA55" s="107" t="str">
        <f>IFERROR(VLOOKUP($A55,'★共通（5-1-1）'!$A$9:$AH$126,27,FALSE)&amp;"","")</f>
        <v>67</v>
      </c>
      <c r="AB55" s="107" t="str">
        <f>IFERROR(VLOOKUP($A55,'★共通（5-1-1）'!$A$9:$AH$126,28,FALSE)&amp;"","")</f>
        <v>67</v>
      </c>
      <c r="AC55" s="107" t="str">
        <f>IFERROR(VLOOKUP($A55,'★共通（5-1-1）'!$A$9:$AH$126,29,FALSE)&amp;"","")</f>
        <v/>
      </c>
      <c r="AD55" s="107" t="str">
        <f>IFERROR(VLOOKUP($A55,'★共通（5-1-1）'!$A$9:$AH$126,30,FALSE)&amp;"","")</f>
        <v>67</v>
      </c>
      <c r="AE55" s="107" t="str">
        <f>IFERROR(VLOOKUP($A55,'★共通（5-1-1）'!$A$9:$AH$126,31,FALSE)&amp;"","")</f>
        <v>67</v>
      </c>
      <c r="AF55" s="107" t="str">
        <f>IFERROR(VLOOKUP($A55,'★共通（5-1-1）'!$A$9:$AH$126,32,FALSE)&amp;"","")</f>
        <v>67</v>
      </c>
      <c r="AG55" s="107" t="str">
        <f>IFERROR(VLOOKUP($A55,'★共通（5-1-1）'!$A$9:$AH$126,33,FALSE)&amp;"","")</f>
        <v>67</v>
      </c>
      <c r="AH55" s="107" t="str">
        <f>IFERROR(VLOOKUP($A55,'★共通（5-1-1）'!$A$9:$AH$126,34,FALSE)&amp;"","")</f>
        <v/>
      </c>
      <c r="AI55" s="61"/>
      <c r="AJ55" s="61"/>
      <c r="AK55" s="61"/>
      <c r="AL55" s="61"/>
      <c r="AM55" s="59"/>
    </row>
    <row r="56" spans="1:39" ht="265.5" customHeight="1">
      <c r="A56" s="105">
        <v>49</v>
      </c>
      <c r="B56" s="105" t="str">
        <f>IFERROR(VLOOKUP($A56,'★共通（5-1-1）'!$A$9:$AH$126,2,FALSE)&amp;"","")</f>
        <v>介護報酬の見直し</v>
      </c>
      <c r="C56" s="106" t="str">
        <f>IFERROR(VLOOKUP($A56,'★共通（5-1-1）'!$A$9:$AH$126,3,FALSE)&amp;"","")</f>
        <v>リハビリテーションマネジメント加算の見直し</v>
      </c>
      <c r="D56" s="105" t="str">
        <f>IFERROR(VLOOKUP($A56,'★共通（5-1-1）'!$A$9:$AH$126,4,FALSE)&amp;"","")</f>
        <v>リハビリテーションマネジメント加算</v>
      </c>
      <c r="E56" s="105" t="str">
        <f>IFERROR(VLOOKUP($A56,'★共通（5-1-1）'!$A$9:$AH$126,5,FALSE)&amp;"","")</f>
        <v/>
      </c>
      <c r="F56" s="106" t="str">
        <f>IFERROR(VLOOKUP($A56,'★共通（5-1-1）'!$A$9:$AH$126,6,FALSE)&amp;"","")</f>
        <v>・自立支援・重度化防止に向けた更なる質の高い取組を促す観点から、リハビリテーションマネジメント加算について、以下の見直しを行う。
　ア 報酬体系の簡素化と事務負担軽減の観点から、算定率の高いリハビリテーションマネジメント加算（Ⅰ）及び介護予防訪問・通所リハビリテーションのリハビリテーションマネジメント加算は廃止し、同加算の算定要件は基本報酬の算定要件とし、基本報酬で評価を行う。
　イ 訪問リハビリテーションにおける同加算と通所リハビリテーションの同加算の評価の整合性を図る観点から、リハビリテーションマネジメント加算（Ⅱ）及び（Ⅲ）の評価の見直しを行う。
　ウ 令和３年度からの CHASE・VISIT の一体的な運用に伴い、リハビリテーションマネジメント加算（Ⅳ）を廃止するとともに、定期的なリハビリテーション会議によるリハビリテーション計画の見直しが要件とされているリハビリテーションマネジメント加算（Ⅱ）及び（Ⅲ）それぞれにおいて、事業所が ＣHASE・VISIT へデータを提出しフィードバックを受けPDCA サイクルを推進することを評価する。（※２（１）イ参照）
　エ CHASE・VISIT への利用者情報の入力負担の軽減及びよりフィードバックに適するデータを優先的に収集する観点から、リハビリテーション実施計画書の項目について、CHASE・VISIT にデータ提供する場合の必須項目と任意項目を定める。
　オ リハビリテーションマネジメント加算の算定要件の一つである「定期的な会議の開催」について、利用者の了解を得た上で、テレビ会議等の対面を伴わない方法により開催することを可能とする。（※４（２）④参照）</v>
      </c>
      <c r="G56" s="107" t="str">
        <f>IFERROR(VLOOKUP($A56,'★共通（5-1-1）'!$A$9:$AH$126,7,FALSE)&amp;"","")</f>
        <v/>
      </c>
      <c r="H56" s="107" t="str">
        <f>IFERROR(VLOOKUP($A56,'★共通（5-1-1）'!$A$9:$AH$126,8,FALSE)&amp;"","")</f>
        <v/>
      </c>
      <c r="I56" s="107" t="str">
        <f>IFERROR(VLOOKUP($A56,'★共通（5-1-1）'!$A$9:$AH$126,9,FALSE)&amp;"","")</f>
        <v/>
      </c>
      <c r="J56" s="107" t="str">
        <f>IFERROR(VLOOKUP($A56,'★共通（5-1-1）'!$A$9:$AH$126,10,FALSE)&amp;"","")</f>
        <v>68-72</v>
      </c>
      <c r="K56" s="107" t="str">
        <f>IFERROR(VLOOKUP($A56,'★共通（5-1-1）'!$A$9:$AH$126,11,FALSE)&amp;"","")</f>
        <v/>
      </c>
      <c r="L56" s="107" t="str">
        <f>IFERROR(VLOOKUP($A56,'★共通（5-1-1）'!$A$9:$AH$126,12,FALSE)&amp;"","")</f>
        <v/>
      </c>
      <c r="M56" s="107" t="str">
        <f>IFERROR(VLOOKUP($A56,'★共通（5-1-1）'!$A$9:$AH$126,13,FALSE)&amp;"","")</f>
        <v>68-72</v>
      </c>
      <c r="N56" s="107" t="str">
        <f>IFERROR(VLOOKUP($A56,'★共通（5-1-1）'!$A$9:$AH$126,14,FALSE)&amp;"","")</f>
        <v/>
      </c>
      <c r="O56" s="107" t="str">
        <f>IFERROR(VLOOKUP($A56,'★共通（5-1-1）'!$A$9:$AH$126,15,FALSE)&amp;"","")</f>
        <v/>
      </c>
      <c r="P56" s="107" t="str">
        <f>IFERROR(VLOOKUP($A56,'★共通（5-1-1）'!$A$9:$AH$126,16,FALSE)&amp;"","")</f>
        <v/>
      </c>
      <c r="Q56" s="107" t="str">
        <f>IFERROR(VLOOKUP($A56,'★共通（5-1-1）'!$A$9:$AH$126,17,FALSE)&amp;"","")</f>
        <v/>
      </c>
      <c r="R56" s="107" t="str">
        <f>IFERROR(VLOOKUP($A56,'★共通（5-1-1）'!$A$9:$AH$126,18,FALSE)&amp;"","")</f>
        <v/>
      </c>
      <c r="S56" s="107" t="str">
        <f>IFERROR(VLOOKUP($A56,'★共通（5-1-1）'!$A$9:$AH$126,19,FALSE)&amp;"","")</f>
        <v/>
      </c>
      <c r="T56" s="107" t="str">
        <f>IFERROR(VLOOKUP($A56,'★共通（5-1-1）'!$A$9:$AH$126,20,FALSE)&amp;"","")</f>
        <v/>
      </c>
      <c r="U56" s="107" t="str">
        <f>IFERROR(VLOOKUP($A56,'★共通（5-1-1）'!$A$9:$AH$126,21,FALSE)&amp;"","")</f>
        <v/>
      </c>
      <c r="V56" s="107" t="str">
        <f>IFERROR(VLOOKUP($A56,'★共通（5-1-1）'!$A$9:$AH$126,22,FALSE)&amp;"","")</f>
        <v/>
      </c>
      <c r="W56" s="107" t="str">
        <f>IFERROR(VLOOKUP($A56,'★共通（5-1-1）'!$A$9:$AH$126,23,FALSE)&amp;"","")</f>
        <v/>
      </c>
      <c r="X56" s="107" t="str">
        <f>IFERROR(VLOOKUP($A56,'★共通（5-1-1）'!$A$9:$AH$126,24,FALSE)&amp;"","")</f>
        <v/>
      </c>
      <c r="Y56" s="107" t="str">
        <f>IFERROR(VLOOKUP($A56,'★共通（5-1-1）'!$A$9:$AH$126,25,FALSE)&amp;"","")</f>
        <v/>
      </c>
      <c r="Z56" s="107" t="str">
        <f>IFERROR(VLOOKUP($A56,'★共通（5-1-1）'!$A$9:$AH$126,26,FALSE)&amp;"","")</f>
        <v/>
      </c>
      <c r="AA56" s="107" t="str">
        <f>IFERROR(VLOOKUP($A56,'★共通（5-1-1）'!$A$9:$AH$126,27,FALSE)&amp;"","")</f>
        <v/>
      </c>
      <c r="AB56" s="107" t="str">
        <f>IFERROR(VLOOKUP($A56,'★共通（5-1-1）'!$A$9:$AH$126,28,FALSE)&amp;"","")</f>
        <v/>
      </c>
      <c r="AC56" s="107" t="str">
        <f>IFERROR(VLOOKUP($A56,'★共通（5-1-1）'!$A$9:$AH$126,29,FALSE)&amp;"","")</f>
        <v/>
      </c>
      <c r="AD56" s="107" t="str">
        <f>IFERROR(VLOOKUP($A56,'★共通（5-1-1）'!$A$9:$AH$126,30,FALSE)&amp;"","")</f>
        <v/>
      </c>
      <c r="AE56" s="107" t="str">
        <f>IFERROR(VLOOKUP($A56,'★共通（5-1-1）'!$A$9:$AH$126,31,FALSE)&amp;"","")</f>
        <v/>
      </c>
      <c r="AF56" s="107" t="str">
        <f>IFERROR(VLOOKUP($A56,'★共通（5-1-1）'!$A$9:$AH$126,32,FALSE)&amp;"","")</f>
        <v/>
      </c>
      <c r="AG56" s="107" t="str">
        <f>IFERROR(VLOOKUP($A56,'★共通（5-1-1）'!$A$9:$AH$126,33,FALSE)&amp;"","")</f>
        <v/>
      </c>
      <c r="AH56" s="107" t="str">
        <f>IFERROR(VLOOKUP($A56,'★共通（5-1-1）'!$A$9:$AH$126,34,FALSE)&amp;"","")</f>
        <v/>
      </c>
      <c r="AI56" s="61"/>
      <c r="AJ56" s="61"/>
      <c r="AK56" s="61"/>
      <c r="AL56" s="61"/>
      <c r="AM56" s="59"/>
    </row>
    <row r="57" spans="1:39" ht="109.5" customHeight="1">
      <c r="A57" s="105">
        <v>50</v>
      </c>
      <c r="B57" s="105" t="str">
        <f>IFERROR(VLOOKUP($A57,'★共通（5-1-1）'!$A$9:$AH$126,2,FALSE)&amp;"","")</f>
        <v>介護報酬の見直し</v>
      </c>
      <c r="C57" s="106" t="str">
        <f>IFERROR(VLOOKUP($A57,'★共通（5-1-1）'!$A$9:$AH$126,3,FALSE)&amp;"","")</f>
        <v>リハビリテーションマネジメント等の見直し</v>
      </c>
      <c r="D57" s="105" t="str">
        <f>IFERROR(VLOOKUP($A57,'★共通（5-1-1）'!$A$9:$AH$126,4,FALSE)&amp;"","")</f>
        <v>リハビリテーションマネジメント計画書情報加算</v>
      </c>
      <c r="E57" s="105" t="str">
        <f>IFERROR(VLOOKUP($A57,'★共通（5-1-1）'!$A$9:$AH$126,5,FALSE)&amp;"","")</f>
        <v>新</v>
      </c>
      <c r="F57" s="106" t="str">
        <f>IFERROR(VLOOKUP($A57,'★共通（5-1-1）'!$A$9:$AH$126,6,FALSE)&amp;"","")</f>
        <v>・介護老人保健施設（リハビリテーションマネジメント）及び介護医療院（特別診療費（理学療法・作業療法・言語聴覚療法）について、自立支援・重度化防止に向けた更なる質の高い取組を促す観点から、訪問リハビリテーション等と同様に、CHASE・VISIT へリハビリテーションのデータを提出しフィードバックを受けて PDCA サイクルを推進することを評価する新たな加算を創設する。（※３（２）①イ参照）※新設</v>
      </c>
      <c r="G57" s="107" t="str">
        <f>IFERROR(VLOOKUP($A57,'★共通（5-1-1）'!$A$9:$AH$126,7,FALSE)&amp;"","")</f>
        <v/>
      </c>
      <c r="H57" s="107" t="str">
        <f>IFERROR(VLOOKUP($A57,'★共通（5-1-1）'!$A$9:$AH$126,8,FALSE)&amp;"","")</f>
        <v/>
      </c>
      <c r="I57" s="107" t="str">
        <f>IFERROR(VLOOKUP($A57,'★共通（5-1-1）'!$A$9:$AH$126,9,FALSE)&amp;"","")</f>
        <v/>
      </c>
      <c r="J57" s="107" t="str">
        <f>IFERROR(VLOOKUP($A57,'★共通（5-1-1）'!$A$9:$AH$126,10,FALSE)&amp;"","")</f>
        <v/>
      </c>
      <c r="K57" s="107" t="str">
        <f>IFERROR(VLOOKUP($A57,'★共通（5-1-1）'!$A$9:$AH$126,11,FALSE)&amp;"","")</f>
        <v/>
      </c>
      <c r="L57" s="107" t="str">
        <f>IFERROR(VLOOKUP($A57,'★共通（5-1-1）'!$A$9:$AH$126,12,FALSE)&amp;"","")</f>
        <v/>
      </c>
      <c r="M57" s="107" t="str">
        <f>IFERROR(VLOOKUP($A57,'★共通（5-1-1）'!$A$9:$AH$126,13,FALSE)&amp;"","")</f>
        <v/>
      </c>
      <c r="N57" s="107" t="str">
        <f>IFERROR(VLOOKUP($A57,'★共通（5-1-1）'!$A$9:$AH$126,14,FALSE)&amp;"","")</f>
        <v/>
      </c>
      <c r="O57" s="107" t="str">
        <f>IFERROR(VLOOKUP($A57,'★共通（5-1-1）'!$A$9:$AH$126,15,FALSE)&amp;"","")</f>
        <v/>
      </c>
      <c r="P57" s="107" t="str">
        <f>IFERROR(VLOOKUP($A57,'★共通（5-1-1）'!$A$9:$AH$126,16,FALSE)&amp;"","")</f>
        <v/>
      </c>
      <c r="Q57" s="107" t="str">
        <f>IFERROR(VLOOKUP($A57,'★共通（5-1-1）'!$A$9:$AH$126,17,FALSE)&amp;"","")</f>
        <v/>
      </c>
      <c r="R57" s="107" t="str">
        <f>IFERROR(VLOOKUP($A57,'★共通（5-1-1）'!$A$9:$AH$126,18,FALSE)&amp;"","")</f>
        <v/>
      </c>
      <c r="S57" s="107" t="str">
        <f>IFERROR(VLOOKUP($A57,'★共通（5-1-1）'!$A$9:$AH$126,19,FALSE)&amp;"","")</f>
        <v/>
      </c>
      <c r="T57" s="107" t="str">
        <f>IFERROR(VLOOKUP($A57,'★共通（5-1-1）'!$A$9:$AH$126,20,FALSE)&amp;"","")</f>
        <v/>
      </c>
      <c r="U57" s="107" t="str">
        <f>IFERROR(VLOOKUP($A57,'★共通（5-1-1）'!$A$9:$AH$126,21,FALSE)&amp;"","")</f>
        <v/>
      </c>
      <c r="V57" s="107" t="str">
        <f>IFERROR(VLOOKUP($A57,'★共通（5-1-1）'!$A$9:$AH$126,22,FALSE)&amp;"","")</f>
        <v/>
      </c>
      <c r="W57" s="107" t="str">
        <f>IFERROR(VLOOKUP($A57,'★共通（5-1-1）'!$A$9:$AH$126,23,FALSE)&amp;"","")</f>
        <v/>
      </c>
      <c r="X57" s="107" t="str">
        <f>IFERROR(VLOOKUP($A57,'★共通（5-1-1）'!$A$9:$AH$126,24,FALSE)&amp;"","")</f>
        <v/>
      </c>
      <c r="Y57" s="107" t="str">
        <f>IFERROR(VLOOKUP($A57,'★共通（5-1-1）'!$A$9:$AH$126,25,FALSE)&amp;"","")</f>
        <v/>
      </c>
      <c r="Z57" s="107" t="str">
        <f>IFERROR(VLOOKUP($A57,'★共通（5-1-1）'!$A$9:$AH$126,26,FALSE)&amp;"","")</f>
        <v/>
      </c>
      <c r="AA57" s="107" t="str">
        <f>IFERROR(VLOOKUP($A57,'★共通（5-1-1）'!$A$9:$AH$126,27,FALSE)&amp;"","")</f>
        <v/>
      </c>
      <c r="AB57" s="107" t="str">
        <f>IFERROR(VLOOKUP($A57,'★共通（5-1-1）'!$A$9:$AH$126,28,FALSE)&amp;"","")</f>
        <v/>
      </c>
      <c r="AC57" s="107" t="str">
        <f>IFERROR(VLOOKUP($A57,'★共通（5-1-1）'!$A$9:$AH$126,29,FALSE)&amp;"","")</f>
        <v/>
      </c>
      <c r="AD57" s="107" t="str">
        <f>IFERROR(VLOOKUP($A57,'★共通（5-1-1）'!$A$9:$AH$126,30,FALSE)&amp;"","")</f>
        <v/>
      </c>
      <c r="AE57" s="107" t="str">
        <f>IFERROR(VLOOKUP($A57,'★共通（5-1-1）'!$A$9:$AH$126,31,FALSE)&amp;"","")</f>
        <v>73</v>
      </c>
      <c r="AF57" s="107" t="str">
        <f>IFERROR(VLOOKUP($A57,'★共通（5-1-1）'!$A$9:$AH$126,32,FALSE)&amp;"","")</f>
        <v/>
      </c>
      <c r="AG57" s="107" t="str">
        <f>IFERROR(VLOOKUP($A57,'★共通（5-1-1）'!$A$9:$AH$126,33,FALSE)&amp;"","")</f>
        <v>73</v>
      </c>
      <c r="AH57" s="107" t="str">
        <f>IFERROR(VLOOKUP($A57,'★共通（5-1-1）'!$A$9:$AH$126,34,FALSE)&amp;"","")</f>
        <v/>
      </c>
      <c r="AI57" s="61"/>
      <c r="AJ57" s="61"/>
      <c r="AK57" s="61"/>
      <c r="AL57" s="61"/>
      <c r="AM57" s="59"/>
    </row>
    <row r="58" spans="1:39" ht="88.5" customHeight="1">
      <c r="A58" s="105">
        <v>51</v>
      </c>
      <c r="B58" s="105" t="str">
        <f>IFERROR(VLOOKUP($A58,'★共通（5-1-1）'!$A$9:$AH$126,2,FALSE)&amp;"","")</f>
        <v>介護報酬の見直し</v>
      </c>
      <c r="C58" s="106" t="str">
        <f>IFERROR(VLOOKUP($A58,'★共通（5-1-1）'!$A$9:$AH$126,3,FALSE)&amp;"","")</f>
        <v>退院・退所直後のリハビリテーションの充実</v>
      </c>
      <c r="D58" s="105" t="str">
        <f>IFERROR(VLOOKUP($A58,'★共通（5-1-1）'!$A$9:$AH$126,4,FALSE)&amp;"","")</f>
        <v/>
      </c>
      <c r="E58" s="105" t="str">
        <f>IFERROR(VLOOKUP($A58,'★共通（5-1-1）'!$A$9:$AH$126,5,FALSE)&amp;"","")</f>
        <v/>
      </c>
      <c r="F58" s="106" t="str">
        <f>IFERROR(VLOOKUP($A58,'★共通（5-1-1）'!$A$9:$AH$126,6,FALSE)&amp;"","")</f>
        <v>・１週に６回を限度として算定が認められている訪問リハビリテーションについて、退院・退所直後のリハビリテーションの充実を図る観点から、退院・退所の日から起算して３月以内の利用者に対しては、診療報酬の例も参考に、週 12 回まで算定を可能とする。※要件</v>
      </c>
      <c r="G58" s="107" t="str">
        <f>IFERROR(VLOOKUP($A58,'★共通（5-1-1）'!$A$9:$AH$126,7,FALSE)&amp;"","")</f>
        <v/>
      </c>
      <c r="H58" s="107" t="str">
        <f>IFERROR(VLOOKUP($A58,'★共通（5-1-1）'!$A$9:$AH$126,8,FALSE)&amp;"","")</f>
        <v/>
      </c>
      <c r="I58" s="107" t="str">
        <f>IFERROR(VLOOKUP($A58,'★共通（5-1-1）'!$A$9:$AH$126,9,FALSE)&amp;"","")</f>
        <v/>
      </c>
      <c r="J58" s="107" t="str">
        <f>IFERROR(VLOOKUP($A58,'★共通（5-1-1）'!$A$9:$AH$126,10,FALSE)&amp;"","")</f>
        <v>74</v>
      </c>
      <c r="K58" s="107" t="str">
        <f>IFERROR(VLOOKUP($A58,'★共通（5-1-1）'!$A$9:$AH$126,11,FALSE)&amp;"","")</f>
        <v/>
      </c>
      <c r="L58" s="107" t="str">
        <f>IFERROR(VLOOKUP($A58,'★共通（5-1-1）'!$A$9:$AH$126,12,FALSE)&amp;"","")</f>
        <v/>
      </c>
      <c r="M58" s="107" t="str">
        <f>IFERROR(VLOOKUP($A58,'★共通（5-1-1）'!$A$9:$AH$126,13,FALSE)&amp;"","")</f>
        <v/>
      </c>
      <c r="N58" s="107" t="str">
        <f>IFERROR(VLOOKUP($A58,'★共通（5-1-1）'!$A$9:$AH$126,14,FALSE)&amp;"","")</f>
        <v/>
      </c>
      <c r="O58" s="107" t="str">
        <f>IFERROR(VLOOKUP($A58,'★共通（5-1-1）'!$A$9:$AH$126,15,FALSE)&amp;"","")</f>
        <v/>
      </c>
      <c r="P58" s="107" t="str">
        <f>IFERROR(VLOOKUP($A58,'★共通（5-1-1）'!$A$9:$AH$126,16,FALSE)&amp;"","")</f>
        <v/>
      </c>
      <c r="Q58" s="107" t="str">
        <f>IFERROR(VLOOKUP($A58,'★共通（5-1-1）'!$A$9:$AH$126,17,FALSE)&amp;"","")</f>
        <v/>
      </c>
      <c r="R58" s="107" t="str">
        <f>IFERROR(VLOOKUP($A58,'★共通（5-1-1）'!$A$9:$AH$126,18,FALSE)&amp;"","")</f>
        <v/>
      </c>
      <c r="S58" s="107" t="str">
        <f>IFERROR(VLOOKUP($A58,'★共通（5-1-1）'!$A$9:$AH$126,19,FALSE)&amp;"","")</f>
        <v/>
      </c>
      <c r="T58" s="107" t="str">
        <f>IFERROR(VLOOKUP($A58,'★共通（5-1-1）'!$A$9:$AH$126,20,FALSE)&amp;"","")</f>
        <v/>
      </c>
      <c r="U58" s="107" t="str">
        <f>IFERROR(VLOOKUP($A58,'★共通（5-1-1）'!$A$9:$AH$126,21,FALSE)&amp;"","")</f>
        <v/>
      </c>
      <c r="V58" s="107" t="str">
        <f>IFERROR(VLOOKUP($A58,'★共通（5-1-1）'!$A$9:$AH$126,22,FALSE)&amp;"","")</f>
        <v/>
      </c>
      <c r="W58" s="107" t="str">
        <f>IFERROR(VLOOKUP($A58,'★共通（5-1-1）'!$A$9:$AH$126,23,FALSE)&amp;"","")</f>
        <v/>
      </c>
      <c r="X58" s="107" t="str">
        <f>IFERROR(VLOOKUP($A58,'★共通（5-1-1）'!$A$9:$AH$126,24,FALSE)&amp;"","")</f>
        <v/>
      </c>
      <c r="Y58" s="107" t="str">
        <f>IFERROR(VLOOKUP($A58,'★共通（5-1-1）'!$A$9:$AH$126,25,FALSE)&amp;"","")</f>
        <v/>
      </c>
      <c r="Z58" s="107" t="str">
        <f>IFERROR(VLOOKUP($A58,'★共通（5-1-1）'!$A$9:$AH$126,26,FALSE)&amp;"","")</f>
        <v/>
      </c>
      <c r="AA58" s="107" t="str">
        <f>IFERROR(VLOOKUP($A58,'★共通（5-1-1）'!$A$9:$AH$126,27,FALSE)&amp;"","")</f>
        <v/>
      </c>
      <c r="AB58" s="107" t="str">
        <f>IFERROR(VLOOKUP($A58,'★共通（5-1-1）'!$A$9:$AH$126,28,FALSE)&amp;"","")</f>
        <v/>
      </c>
      <c r="AC58" s="107" t="str">
        <f>IFERROR(VLOOKUP($A58,'★共通（5-1-1）'!$A$9:$AH$126,29,FALSE)&amp;"","")</f>
        <v/>
      </c>
      <c r="AD58" s="107" t="str">
        <f>IFERROR(VLOOKUP($A58,'★共通（5-1-1）'!$A$9:$AH$126,30,FALSE)&amp;"","")</f>
        <v/>
      </c>
      <c r="AE58" s="107" t="str">
        <f>IFERROR(VLOOKUP($A58,'★共通（5-1-1）'!$A$9:$AH$126,31,FALSE)&amp;"","")</f>
        <v/>
      </c>
      <c r="AF58" s="107" t="str">
        <f>IFERROR(VLOOKUP($A58,'★共通（5-1-1）'!$A$9:$AH$126,32,FALSE)&amp;"","")</f>
        <v/>
      </c>
      <c r="AG58" s="107" t="str">
        <f>IFERROR(VLOOKUP($A58,'★共通（5-1-1）'!$A$9:$AH$126,33,FALSE)&amp;"","")</f>
        <v/>
      </c>
      <c r="AH58" s="107" t="str">
        <f>IFERROR(VLOOKUP($A58,'★共通（5-1-1）'!$A$9:$AH$126,34,FALSE)&amp;"","")</f>
        <v/>
      </c>
      <c r="AI58" s="61"/>
      <c r="AJ58" s="61"/>
      <c r="AK58" s="61"/>
      <c r="AL58" s="61"/>
      <c r="AM58" s="59"/>
    </row>
    <row r="59" spans="1:39" ht="153.75" customHeight="1">
      <c r="A59" s="105">
        <v>52</v>
      </c>
      <c r="B59" s="105" t="str">
        <f>IFERROR(VLOOKUP($A59,'★共通（5-1-1）'!$A$9:$AH$126,2,FALSE)&amp;"","")</f>
        <v>介護報酬の見直し</v>
      </c>
      <c r="C59" s="106" t="str">
        <f>IFERROR(VLOOKUP($A59,'★共通（5-1-1）'!$A$9:$AH$126,3,FALSE)&amp;"","")</f>
        <v>社会参加支援加算の見直し</v>
      </c>
      <c r="D59" s="105" t="str">
        <f>IFERROR(VLOOKUP($A59,'★共通（5-1-1）'!$A$9:$AH$126,4,FALSE)&amp;"","")</f>
        <v>移行支援加算</v>
      </c>
      <c r="E59" s="105" t="str">
        <f>IFERROR(VLOOKUP($A59,'★共通（5-1-1）'!$A$9:$AH$126,5,FALSE)&amp;"","")</f>
        <v/>
      </c>
      <c r="F59" s="106" t="str">
        <f>IFERROR(VLOOKUP($A59,'★共通（5-1-1）'!$A$9:$AH$126,6,FALSE)&amp;"","")</f>
        <v>・社会参加支援加算について、算定要件である「社会参加への移行状況」の達成状況等を踏まえ、利用者に対する適時・適切なリハビリテーションの提供を一層促進する観点から、以下の見直しを行う。
　ア 算定要件である、社会参加への移行状況の計算式と、リハビリテーションの利用の回転率について、実情に応じて見直す。
　イ リハビリテーションの提供終了後、一定期間内に居宅訪問等により社会参加への移行が３月以上継続する見込みであることを確認する算定要件について、提供終了後１月後の移行の状況を電話等で確認することに変更する。また、移行を円滑に進める観点から、リハビリテーション計画書を移行先の事業所に提供することを算定要件に加える。
　ウ 加算の趣旨や内容を踏まえて、加算の名称を「移行支援加算」とする。※要件、名称</v>
      </c>
      <c r="G59" s="107" t="str">
        <f>IFERROR(VLOOKUP($A59,'★共通（5-1-1）'!$A$9:$AH$126,7,FALSE)&amp;"","")</f>
        <v/>
      </c>
      <c r="H59" s="107" t="str">
        <f>IFERROR(VLOOKUP($A59,'★共通（5-1-1）'!$A$9:$AH$126,8,FALSE)&amp;"","")</f>
        <v/>
      </c>
      <c r="I59" s="107" t="str">
        <f>IFERROR(VLOOKUP($A59,'★共通（5-1-1）'!$A$9:$AH$126,9,FALSE)&amp;"","")</f>
        <v/>
      </c>
      <c r="J59" s="107" t="str">
        <f>IFERROR(VLOOKUP($A59,'★共通（5-1-1）'!$A$9:$AH$126,10,FALSE)&amp;"","")</f>
        <v>75</v>
      </c>
      <c r="K59" s="107" t="str">
        <f>IFERROR(VLOOKUP($A59,'★共通（5-1-1）'!$A$9:$AH$126,11,FALSE)&amp;"","")</f>
        <v/>
      </c>
      <c r="L59" s="107" t="str">
        <f>IFERROR(VLOOKUP($A59,'★共通（5-1-1）'!$A$9:$AH$126,12,FALSE)&amp;"","")</f>
        <v/>
      </c>
      <c r="M59" s="107" t="str">
        <f>IFERROR(VLOOKUP($A59,'★共通（5-1-1）'!$A$9:$AH$126,13,FALSE)&amp;"","")</f>
        <v>75</v>
      </c>
      <c r="N59" s="107" t="str">
        <f>IFERROR(VLOOKUP($A59,'★共通（5-1-1）'!$A$9:$AH$126,14,FALSE)&amp;"","")</f>
        <v/>
      </c>
      <c r="O59" s="107" t="str">
        <f>IFERROR(VLOOKUP($A59,'★共通（5-1-1）'!$A$9:$AH$126,15,FALSE)&amp;"","")</f>
        <v/>
      </c>
      <c r="P59" s="107" t="str">
        <f>IFERROR(VLOOKUP($A59,'★共通（5-1-1）'!$A$9:$AH$126,16,FALSE)&amp;"","")</f>
        <v/>
      </c>
      <c r="Q59" s="107" t="str">
        <f>IFERROR(VLOOKUP($A59,'★共通（5-1-1）'!$A$9:$AH$126,17,FALSE)&amp;"","")</f>
        <v/>
      </c>
      <c r="R59" s="107" t="str">
        <f>IFERROR(VLOOKUP($A59,'★共通（5-1-1）'!$A$9:$AH$126,18,FALSE)&amp;"","")</f>
        <v/>
      </c>
      <c r="S59" s="107" t="str">
        <f>IFERROR(VLOOKUP($A59,'★共通（5-1-1）'!$A$9:$AH$126,19,FALSE)&amp;"","")</f>
        <v/>
      </c>
      <c r="T59" s="107" t="str">
        <f>IFERROR(VLOOKUP($A59,'★共通（5-1-1）'!$A$9:$AH$126,20,FALSE)&amp;"","")</f>
        <v/>
      </c>
      <c r="U59" s="107" t="str">
        <f>IFERROR(VLOOKUP($A59,'★共通（5-1-1）'!$A$9:$AH$126,21,FALSE)&amp;"","")</f>
        <v/>
      </c>
      <c r="V59" s="107" t="str">
        <f>IFERROR(VLOOKUP($A59,'★共通（5-1-1）'!$A$9:$AH$126,22,FALSE)&amp;"","")</f>
        <v/>
      </c>
      <c r="W59" s="107" t="str">
        <f>IFERROR(VLOOKUP($A59,'★共通（5-1-1）'!$A$9:$AH$126,23,FALSE)&amp;"","")</f>
        <v/>
      </c>
      <c r="X59" s="107" t="str">
        <f>IFERROR(VLOOKUP($A59,'★共通（5-1-1）'!$A$9:$AH$126,24,FALSE)&amp;"","")</f>
        <v/>
      </c>
      <c r="Y59" s="107" t="str">
        <f>IFERROR(VLOOKUP($A59,'★共通（5-1-1）'!$A$9:$AH$126,25,FALSE)&amp;"","")</f>
        <v/>
      </c>
      <c r="Z59" s="107" t="str">
        <f>IFERROR(VLOOKUP($A59,'★共通（5-1-1）'!$A$9:$AH$126,26,FALSE)&amp;"","")</f>
        <v/>
      </c>
      <c r="AA59" s="107" t="str">
        <f>IFERROR(VLOOKUP($A59,'★共通（5-1-1）'!$A$9:$AH$126,27,FALSE)&amp;"","")</f>
        <v/>
      </c>
      <c r="AB59" s="107" t="str">
        <f>IFERROR(VLOOKUP($A59,'★共通（5-1-1）'!$A$9:$AH$126,28,FALSE)&amp;"","")</f>
        <v/>
      </c>
      <c r="AC59" s="107" t="str">
        <f>IFERROR(VLOOKUP($A59,'★共通（5-1-1）'!$A$9:$AH$126,29,FALSE)&amp;"","")</f>
        <v/>
      </c>
      <c r="AD59" s="107" t="str">
        <f>IFERROR(VLOOKUP($A59,'★共通（5-1-1）'!$A$9:$AH$126,30,FALSE)&amp;"","")</f>
        <v/>
      </c>
      <c r="AE59" s="107" t="str">
        <f>IFERROR(VLOOKUP($A59,'★共通（5-1-1）'!$A$9:$AH$126,31,FALSE)&amp;"","")</f>
        <v/>
      </c>
      <c r="AF59" s="107" t="str">
        <f>IFERROR(VLOOKUP($A59,'★共通（5-1-1）'!$A$9:$AH$126,32,FALSE)&amp;"","")</f>
        <v/>
      </c>
      <c r="AG59" s="107" t="str">
        <f>IFERROR(VLOOKUP($A59,'★共通（5-1-1）'!$A$9:$AH$126,33,FALSE)&amp;"","")</f>
        <v/>
      </c>
      <c r="AH59" s="107" t="str">
        <f>IFERROR(VLOOKUP($A59,'★共通（5-1-1）'!$A$9:$AH$126,34,FALSE)&amp;"","")</f>
        <v/>
      </c>
      <c r="AI59" s="61"/>
      <c r="AJ59" s="61"/>
      <c r="AK59" s="61"/>
      <c r="AL59" s="61"/>
      <c r="AM59" s="59"/>
    </row>
    <row r="60" spans="1:39" ht="138" customHeight="1">
      <c r="A60" s="105">
        <v>53</v>
      </c>
      <c r="B60" s="105" t="str">
        <f>IFERROR(VLOOKUP($A60,'★共通（5-1-1）'!$A$9:$AH$126,2,FALSE)&amp;"","")</f>
        <v>介護報酬の見直し</v>
      </c>
      <c r="C60" s="106" t="str">
        <f>IFERROR(VLOOKUP($A60,'★共通（5-1-1）'!$A$9:$AH$126,3,FALSE)&amp;"","")</f>
        <v>生活行為向上リハビリテーション実施加算の見直し</v>
      </c>
      <c r="D60" s="105" t="str">
        <f>IFERROR(VLOOKUP($A60,'★共通（5-1-1）'!$A$9:$AH$126,4,FALSE)&amp;"","")</f>
        <v>生活行為向上リハビリテーション実施加算</v>
      </c>
      <c r="E60" s="105" t="str">
        <f>IFERROR(VLOOKUP($A60,'★共通（5-1-1）'!$A$9:$AH$126,5,FALSE)&amp;"","")</f>
        <v/>
      </c>
      <c r="F60" s="106" t="str">
        <f>IFERROR(VLOOKUP($A60,'★共通（5-1-1）'!$A$9:$AH$126,6,FALSE)&amp;"","")</f>
        <v>・生活行為向上リハビリテーション実施加算について、廃用症候群や急性増悪等によって生活機能が低下した利用者に対する、適時適切なリハビリテーションの提供を一層促進する観点から、事業所の加算を取得しない理由等も踏まえ、以下の見直しを行う。
　ア 加算算定後に継続利用する場合の減算を廃止する。
　イ 生活行為向上リハビリテーションの実施開始から３月以内と３月以上６月以内で階段状になっている単位数を単一（現行の３月以内より低く設定）にする。
　ウ 活動と参加の取組を促進する観点から、同加算の利用者の要件や取組の内容について明確化する。</v>
      </c>
      <c r="G60" s="107" t="str">
        <f>IFERROR(VLOOKUP($A60,'★共通（5-1-1）'!$A$9:$AH$126,7,FALSE)&amp;"","")</f>
        <v/>
      </c>
      <c r="H60" s="107" t="str">
        <f>IFERROR(VLOOKUP($A60,'★共通（5-1-1）'!$A$9:$AH$126,8,FALSE)&amp;"","")</f>
        <v/>
      </c>
      <c r="I60" s="107" t="str">
        <f>IFERROR(VLOOKUP($A60,'★共通（5-1-1）'!$A$9:$AH$126,9,FALSE)&amp;"","")</f>
        <v/>
      </c>
      <c r="J60" s="107" t="str">
        <f>IFERROR(VLOOKUP($A60,'★共通（5-1-1）'!$A$9:$AH$126,10,FALSE)&amp;"","")</f>
        <v/>
      </c>
      <c r="K60" s="107" t="str">
        <f>IFERROR(VLOOKUP($A60,'★共通（5-1-1）'!$A$9:$AH$126,11,FALSE)&amp;"","")</f>
        <v/>
      </c>
      <c r="L60" s="107" t="str">
        <f>IFERROR(VLOOKUP($A60,'★共通（5-1-1）'!$A$9:$AH$126,12,FALSE)&amp;"","")</f>
        <v/>
      </c>
      <c r="M60" s="107" t="str">
        <f>IFERROR(VLOOKUP($A60,'★共通（5-1-1）'!$A$9:$AH$126,13,FALSE)&amp;"","")</f>
        <v>76・77</v>
      </c>
      <c r="N60" s="107" t="str">
        <f>IFERROR(VLOOKUP($A60,'★共通（5-1-1）'!$A$9:$AH$126,14,FALSE)&amp;"","")</f>
        <v/>
      </c>
      <c r="O60" s="107" t="str">
        <f>IFERROR(VLOOKUP($A60,'★共通（5-1-1）'!$A$9:$AH$126,15,FALSE)&amp;"","")</f>
        <v/>
      </c>
      <c r="P60" s="107" t="str">
        <f>IFERROR(VLOOKUP($A60,'★共通（5-1-1）'!$A$9:$AH$126,16,FALSE)&amp;"","")</f>
        <v/>
      </c>
      <c r="Q60" s="107" t="str">
        <f>IFERROR(VLOOKUP($A60,'★共通（5-1-1）'!$A$9:$AH$126,17,FALSE)&amp;"","")</f>
        <v/>
      </c>
      <c r="R60" s="107" t="str">
        <f>IFERROR(VLOOKUP($A60,'★共通（5-1-1）'!$A$9:$AH$126,18,FALSE)&amp;"","")</f>
        <v/>
      </c>
      <c r="S60" s="107" t="str">
        <f>IFERROR(VLOOKUP($A60,'★共通（5-1-1）'!$A$9:$AH$126,19,FALSE)&amp;"","")</f>
        <v/>
      </c>
      <c r="T60" s="107" t="str">
        <f>IFERROR(VLOOKUP($A60,'★共通（5-1-1）'!$A$9:$AH$126,20,FALSE)&amp;"","")</f>
        <v/>
      </c>
      <c r="U60" s="107" t="str">
        <f>IFERROR(VLOOKUP($A60,'★共通（5-1-1）'!$A$9:$AH$126,21,FALSE)&amp;"","")</f>
        <v/>
      </c>
      <c r="V60" s="107" t="str">
        <f>IFERROR(VLOOKUP($A60,'★共通（5-1-1）'!$A$9:$AH$126,22,FALSE)&amp;"","")</f>
        <v/>
      </c>
      <c r="W60" s="107" t="str">
        <f>IFERROR(VLOOKUP($A60,'★共通（5-1-1）'!$A$9:$AH$126,23,FALSE)&amp;"","")</f>
        <v/>
      </c>
      <c r="X60" s="107" t="str">
        <f>IFERROR(VLOOKUP($A60,'★共通（5-1-1）'!$A$9:$AH$126,24,FALSE)&amp;"","")</f>
        <v/>
      </c>
      <c r="Y60" s="107" t="str">
        <f>IFERROR(VLOOKUP($A60,'★共通（5-1-1）'!$A$9:$AH$126,25,FALSE)&amp;"","")</f>
        <v/>
      </c>
      <c r="Z60" s="107" t="str">
        <f>IFERROR(VLOOKUP($A60,'★共通（5-1-1）'!$A$9:$AH$126,26,FALSE)&amp;"","")</f>
        <v/>
      </c>
      <c r="AA60" s="107" t="str">
        <f>IFERROR(VLOOKUP($A60,'★共通（5-1-1）'!$A$9:$AH$126,27,FALSE)&amp;"","")</f>
        <v/>
      </c>
      <c r="AB60" s="107" t="str">
        <f>IFERROR(VLOOKUP($A60,'★共通（5-1-1）'!$A$9:$AH$126,28,FALSE)&amp;"","")</f>
        <v/>
      </c>
      <c r="AC60" s="107" t="str">
        <f>IFERROR(VLOOKUP($A60,'★共通（5-1-1）'!$A$9:$AH$126,29,FALSE)&amp;"","")</f>
        <v/>
      </c>
      <c r="AD60" s="107" t="str">
        <f>IFERROR(VLOOKUP($A60,'★共通（5-1-1）'!$A$9:$AH$126,30,FALSE)&amp;"","")</f>
        <v/>
      </c>
      <c r="AE60" s="107" t="str">
        <f>IFERROR(VLOOKUP($A60,'★共通（5-1-1）'!$A$9:$AH$126,31,FALSE)&amp;"","")</f>
        <v/>
      </c>
      <c r="AF60" s="107" t="str">
        <f>IFERROR(VLOOKUP($A60,'★共通（5-1-1）'!$A$9:$AH$126,32,FALSE)&amp;"","")</f>
        <v/>
      </c>
      <c r="AG60" s="107" t="str">
        <f>IFERROR(VLOOKUP($A60,'★共通（5-1-1）'!$A$9:$AH$126,33,FALSE)&amp;"","")</f>
        <v/>
      </c>
      <c r="AH60" s="107" t="str">
        <f>IFERROR(VLOOKUP($A60,'★共通（5-1-1）'!$A$9:$AH$126,34,FALSE)&amp;"","")</f>
        <v/>
      </c>
      <c r="AI60" s="61"/>
      <c r="AJ60" s="61"/>
      <c r="AK60" s="61"/>
      <c r="AL60" s="61"/>
      <c r="AM60" s="59"/>
    </row>
    <row r="61" spans="1:39" ht="64.5" customHeight="1">
      <c r="A61" s="105">
        <v>54</v>
      </c>
      <c r="B61" s="105" t="str">
        <f>IFERROR(VLOOKUP($A61,'★共通（5-1-1）'!$A$9:$AH$126,2,FALSE)&amp;"","")</f>
        <v>基本方針・指定基準等</v>
      </c>
      <c r="C61" s="106" t="str">
        <f>IFERROR(VLOOKUP($A61,'★共通（5-1-1）'!$A$9:$AH$126,3,FALSE)&amp;"","")</f>
        <v>リハビリテーション計画書と個別機能訓練計画書の書式の見直し</v>
      </c>
      <c r="D61" s="105" t="str">
        <f>IFERROR(VLOOKUP($A61,'★共通（5-1-1）'!$A$9:$AH$126,4,FALSE)&amp;"","")</f>
        <v/>
      </c>
      <c r="E61" s="105" t="str">
        <f>IFERROR(VLOOKUP($A61,'★共通（5-1-1）'!$A$9:$AH$126,5,FALSE)&amp;"","")</f>
        <v/>
      </c>
      <c r="F61" s="106" t="str">
        <f>IFERROR(VLOOKUP($A61,'★共通（5-1-1）'!$A$9:$AH$126,6,FALSE)&amp;"","")</f>
        <v>・業務効率化の観点から、リハビリテーション計画書と個別機能訓練計画書の項目の共通化を行うとともに、リハビリテーション計画書の固有の項目について、整理簡素化を図る。</v>
      </c>
      <c r="G61" s="107" t="str">
        <f>IFERROR(VLOOKUP($A61,'★共通（5-1-1）'!$A$9:$AH$126,7,FALSE)&amp;"","")</f>
        <v/>
      </c>
      <c r="H61" s="107" t="str">
        <f>IFERROR(VLOOKUP($A61,'★共通（5-1-1）'!$A$9:$AH$126,8,FALSE)&amp;"","")</f>
        <v/>
      </c>
      <c r="I61" s="107" t="str">
        <f>IFERROR(VLOOKUP($A61,'★共通（5-1-1）'!$A$9:$AH$126,9,FALSE)&amp;"","")</f>
        <v/>
      </c>
      <c r="J61" s="107" t="str">
        <f>IFERROR(VLOOKUP($A61,'★共通（5-1-1）'!$A$9:$AH$126,10,FALSE)&amp;"","")</f>
        <v>78</v>
      </c>
      <c r="K61" s="107" t="str">
        <f>IFERROR(VLOOKUP($A61,'★共通（5-1-1）'!$A$9:$AH$126,11,FALSE)&amp;"","")</f>
        <v/>
      </c>
      <c r="L61" s="107" t="str">
        <f>IFERROR(VLOOKUP($A61,'★共通（5-1-1）'!$A$9:$AH$126,12,FALSE)&amp;"","")</f>
        <v>78</v>
      </c>
      <c r="M61" s="107" t="str">
        <f>IFERROR(VLOOKUP($A61,'★共通（5-1-1）'!$A$9:$AH$126,13,FALSE)&amp;"","")</f>
        <v>78</v>
      </c>
      <c r="N61" s="107" t="str">
        <f>IFERROR(VLOOKUP($A61,'★共通（5-1-1）'!$A$9:$AH$126,14,FALSE)&amp;"","")</f>
        <v>78</v>
      </c>
      <c r="O61" s="107" t="str">
        <f>IFERROR(VLOOKUP($A61,'★共通（5-1-1）'!$A$9:$AH$126,15,FALSE)&amp;"","")</f>
        <v/>
      </c>
      <c r="P61" s="107" t="str">
        <f>IFERROR(VLOOKUP($A61,'★共通（5-1-1）'!$A$9:$AH$126,16,FALSE)&amp;"","")</f>
        <v/>
      </c>
      <c r="Q61" s="107" t="str">
        <f>IFERROR(VLOOKUP($A61,'★共通（5-1-1）'!$A$9:$AH$126,17,FALSE)&amp;"","")</f>
        <v/>
      </c>
      <c r="R61" s="107" t="str">
        <f>IFERROR(VLOOKUP($A61,'★共通（5-1-1）'!$A$9:$AH$126,18,FALSE)&amp;"","")</f>
        <v/>
      </c>
      <c r="S61" s="107" t="str">
        <f>IFERROR(VLOOKUP($A61,'★共通（5-1-1）'!$A$9:$AH$126,19,FALSE)&amp;"","")</f>
        <v/>
      </c>
      <c r="T61" s="107" t="str">
        <f>IFERROR(VLOOKUP($A61,'★共通（5-1-1）'!$A$9:$AH$126,20,FALSE)&amp;"","")</f>
        <v/>
      </c>
      <c r="U61" s="107" t="str">
        <f>IFERROR(VLOOKUP($A61,'★共通（5-1-1）'!$A$9:$AH$126,21,FALSE)&amp;"","")</f>
        <v>78</v>
      </c>
      <c r="V61" s="107" t="str">
        <f>IFERROR(VLOOKUP($A61,'★共通（5-1-1）'!$A$9:$AH$126,22,FALSE)&amp;"","")</f>
        <v/>
      </c>
      <c r="W61" s="107" t="str">
        <f>IFERROR(VLOOKUP($A61,'★共通（5-1-1）'!$A$9:$AH$126,23,FALSE)&amp;"","")</f>
        <v/>
      </c>
      <c r="X61" s="107" t="str">
        <f>IFERROR(VLOOKUP($A61,'★共通（5-1-1）'!$A$9:$AH$126,24,FALSE)&amp;"","")</f>
        <v/>
      </c>
      <c r="Y61" s="107" t="str">
        <f>IFERROR(VLOOKUP($A61,'★共通（5-1-1）'!$A$9:$AH$126,25,FALSE)&amp;"","")</f>
        <v/>
      </c>
      <c r="Z61" s="107" t="str">
        <f>IFERROR(VLOOKUP($A61,'★共通（5-1-1）'!$A$9:$AH$126,26,FALSE)&amp;"","")</f>
        <v/>
      </c>
      <c r="AA61" s="107" t="str">
        <f>IFERROR(VLOOKUP($A61,'★共通（5-1-1）'!$A$9:$AH$126,27,FALSE)&amp;"","")</f>
        <v/>
      </c>
      <c r="AB61" s="107" t="str">
        <f>IFERROR(VLOOKUP($A61,'★共通（5-1-1）'!$A$9:$AH$126,28,FALSE)&amp;"","")</f>
        <v/>
      </c>
      <c r="AC61" s="107" t="str">
        <f>IFERROR(VLOOKUP($A61,'★共通（5-1-1）'!$A$9:$AH$126,29,FALSE)&amp;"","")</f>
        <v/>
      </c>
      <c r="AD61" s="107" t="str">
        <f>IFERROR(VLOOKUP($A61,'★共通（5-1-1）'!$A$9:$AH$126,30,FALSE)&amp;"","")</f>
        <v/>
      </c>
      <c r="AE61" s="107" t="str">
        <f>IFERROR(VLOOKUP($A61,'★共通（5-1-1）'!$A$9:$AH$126,31,FALSE)&amp;"","")</f>
        <v/>
      </c>
      <c r="AF61" s="107" t="str">
        <f>IFERROR(VLOOKUP($A61,'★共通（5-1-1）'!$A$9:$AH$126,32,FALSE)&amp;"","")</f>
        <v/>
      </c>
      <c r="AG61" s="107" t="str">
        <f>IFERROR(VLOOKUP($A61,'★共通（5-1-1）'!$A$9:$AH$126,33,FALSE)&amp;"","")</f>
        <v/>
      </c>
      <c r="AH61" s="107" t="str">
        <f>IFERROR(VLOOKUP($A61,'★共通（5-1-1）'!$A$9:$AH$126,34,FALSE)&amp;"","")</f>
        <v/>
      </c>
      <c r="AI61" s="61"/>
      <c r="AJ61" s="61"/>
      <c r="AK61" s="61"/>
      <c r="AL61" s="61"/>
      <c r="AM61" s="59"/>
    </row>
    <row r="62" spans="1:39" ht="216.75" customHeight="1">
      <c r="A62" s="105">
        <v>55</v>
      </c>
      <c r="B62" s="105" t="str">
        <f>IFERROR(VLOOKUP($A62,'★共通（5-1-1）'!$A$9:$AH$126,2,FALSE)&amp;"","")</f>
        <v>介護報酬の見直し</v>
      </c>
      <c r="C62" s="106" t="str">
        <f>IFERROR(VLOOKUP($A62,'★共通（5-1-1）'!$A$9:$AH$126,3,FALSE)&amp;"","")</f>
        <v>生活機能向上連携加算の見直し</v>
      </c>
      <c r="D62" s="105" t="str">
        <f>IFERROR(VLOOKUP($A62,'★共通（5-1-1）'!$A$9:$AH$126,4,FALSE)&amp;"","")</f>
        <v>生活機能向上連携加算Ⅰ（新）
生活機能向上連携加算Ⅱ</v>
      </c>
      <c r="E62" s="105" t="str">
        <f>IFERROR(VLOOKUP($A62,'★共通（5-1-1）'!$A$9:$AH$126,5,FALSE)&amp;"","")</f>
        <v/>
      </c>
      <c r="F62" s="106" t="str">
        <f>IFERROR(VLOOKUP($A62,'★共通（5-1-1）'!$A$9:$AH$126,6,FALSE)&amp;"","")</f>
        <v>・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v>
      </c>
      <c r="G62" s="107" t="str">
        <f>IFERROR(VLOOKUP($A62,'★共通（5-1-1）'!$A$9:$AH$126,7,FALSE)&amp;"","")</f>
        <v>79
・
80</v>
      </c>
      <c r="H62" s="107" t="str">
        <f>IFERROR(VLOOKUP($A62,'★共通（5-1-1）'!$A$9:$AH$126,8,FALSE)&amp;"","")</f>
        <v/>
      </c>
      <c r="I62" s="107" t="str">
        <f>IFERROR(VLOOKUP($A62,'★共通（5-1-1）'!$A$9:$AH$126,9,FALSE)&amp;"","")</f>
        <v/>
      </c>
      <c r="J62" s="107" t="str">
        <f>IFERROR(VLOOKUP($A62,'★共通（5-1-1）'!$A$9:$AH$126,10,FALSE)&amp;"","")</f>
        <v/>
      </c>
      <c r="K62" s="107" t="str">
        <f>IFERROR(VLOOKUP($A62,'★共通（5-1-1）'!$A$9:$AH$126,11,FALSE)&amp;"","")</f>
        <v/>
      </c>
      <c r="L62" s="107" t="str">
        <f>IFERROR(VLOOKUP($A62,'★共通（5-1-1）'!$A$9:$AH$126,12,FALSE)&amp;"","")</f>
        <v>79・80</v>
      </c>
      <c r="M62" s="107" t="str">
        <f>IFERROR(VLOOKUP($A62,'★共通（5-1-1）'!$A$9:$AH$126,13,FALSE)&amp;"","")</f>
        <v/>
      </c>
      <c r="N62" s="107" t="str">
        <f>IFERROR(VLOOKUP($A62,'★共通（5-1-1）'!$A$9:$AH$126,14,FALSE)&amp;"","")</f>
        <v>79
・
80</v>
      </c>
      <c r="O62" s="107" t="str">
        <f>IFERROR(VLOOKUP($A62,'★共通（5-1-1）'!$A$9:$AH$126,15,FALSE)&amp;"","")</f>
        <v/>
      </c>
      <c r="P62" s="107" t="str">
        <f>IFERROR(VLOOKUP($A62,'★共通（5-1-1）'!$A$9:$AH$126,16,FALSE)&amp;"","")</f>
        <v>79
・
80</v>
      </c>
      <c r="Q62" s="107" t="str">
        <f>IFERROR(VLOOKUP($A62,'★共通（5-1-1）'!$A$9:$AH$126,17,FALSE)&amp;"","")</f>
        <v/>
      </c>
      <c r="R62" s="107" t="str">
        <f>IFERROR(VLOOKUP($A62,'★共通（5-1-1）'!$A$9:$AH$126,18,FALSE)&amp;"","")</f>
        <v/>
      </c>
      <c r="S62" s="107" t="str">
        <f>IFERROR(VLOOKUP($A62,'★共通（5-1-1）'!$A$9:$AH$126,19,FALSE)&amp;"","")</f>
        <v>79
・
80</v>
      </c>
      <c r="T62" s="107" t="str">
        <f>IFERROR(VLOOKUP($A62,'★共通（5-1-1）'!$A$9:$AH$126,20,FALSE)&amp;"","")</f>
        <v/>
      </c>
      <c r="U62" s="107" t="str">
        <f>IFERROR(VLOOKUP($A62,'★共通（5-1-1）'!$A$9:$AH$126,21,FALSE)&amp;"","")</f>
        <v>79
・
80</v>
      </c>
      <c r="V62" s="107" t="str">
        <f>IFERROR(VLOOKUP($A62,'★共通（5-1-1）'!$A$9:$AH$126,22,FALSE)&amp;"","")</f>
        <v/>
      </c>
      <c r="W62" s="107" t="str">
        <f>IFERROR(VLOOKUP($A62,'★共通（5-1-1）'!$A$9:$AH$126,23,FALSE)&amp;"","")</f>
        <v>79
・
80</v>
      </c>
      <c r="X62" s="107" t="str">
        <f>IFERROR(VLOOKUP($A62,'★共通（5-1-1）'!$A$9:$AH$126,24,FALSE)&amp;"","")</f>
        <v>79
・
80</v>
      </c>
      <c r="Y62" s="107" t="str">
        <f>IFERROR(VLOOKUP($A62,'★共通（5-1-1）'!$A$9:$AH$126,25,FALSE)&amp;"","")</f>
        <v>79
・
80</v>
      </c>
      <c r="Z62" s="107" t="str">
        <f>IFERROR(VLOOKUP($A62,'★共通（5-1-1）'!$A$9:$AH$126,26,FALSE)&amp;"","")</f>
        <v>79
・
80</v>
      </c>
      <c r="AA62" s="107" t="str">
        <f>IFERROR(VLOOKUP($A62,'★共通（5-1-1）'!$A$9:$AH$126,27,FALSE)&amp;"","")</f>
        <v>79
・
80</v>
      </c>
      <c r="AB62" s="107" t="str">
        <f>IFERROR(VLOOKUP($A62,'★共通（5-1-1）'!$A$9:$AH$126,28,FALSE)&amp;"","")</f>
        <v/>
      </c>
      <c r="AC62" s="107" t="str">
        <f>IFERROR(VLOOKUP($A62,'★共通（5-1-1）'!$A$9:$AH$126,29,FALSE)&amp;"","")</f>
        <v/>
      </c>
      <c r="AD62" s="107" t="str">
        <f>IFERROR(VLOOKUP($A62,'★共通（5-1-1）'!$A$9:$AH$126,30,FALSE)&amp;"","")</f>
        <v>79
・
80</v>
      </c>
      <c r="AE62" s="107" t="str">
        <f>IFERROR(VLOOKUP($A62,'★共通（5-1-1）'!$A$9:$AH$126,31,FALSE)&amp;"","")</f>
        <v/>
      </c>
      <c r="AF62" s="107" t="str">
        <f>IFERROR(VLOOKUP($A62,'★共通（5-1-1）'!$A$9:$AH$126,32,FALSE)&amp;"","")</f>
        <v/>
      </c>
      <c r="AG62" s="107" t="str">
        <f>IFERROR(VLOOKUP($A62,'★共通（5-1-1）'!$A$9:$AH$126,33,FALSE)&amp;"","")</f>
        <v/>
      </c>
      <c r="AH62" s="107" t="str">
        <f>IFERROR(VLOOKUP($A62,'★共通（5-1-1）'!$A$9:$AH$126,34,FALSE)&amp;"","")</f>
        <v/>
      </c>
      <c r="AI62" s="71"/>
      <c r="AJ62" s="72"/>
      <c r="AK62" s="71"/>
      <c r="AL62" s="61"/>
      <c r="AM62" s="59"/>
    </row>
    <row r="63" spans="1:39" ht="251.25" customHeight="1">
      <c r="A63" s="105">
        <v>56</v>
      </c>
      <c r="B63" s="105" t="str">
        <f>IFERROR(VLOOKUP($A63,'★共通（5-1-1）'!$A$9:$AH$126,2,FALSE)&amp;"","")</f>
        <v>介護報酬の見直し</v>
      </c>
      <c r="C63" s="106" t="str">
        <f>IFERROR(VLOOKUP($A63,'★共通（5-1-1）'!$A$9:$AH$126,3,FALSE)&amp;"","")</f>
        <v xml:space="preserve">通所介護における個別機能訓練加算の見直し
</v>
      </c>
      <c r="D63" s="105" t="str">
        <f>IFERROR(VLOOKUP($A63,'★共通（5-1-1）'!$A$9:$AH$126,4,FALSE)&amp;"","")</f>
        <v>個別機能訓練加算Ⅰイ
個別機能訓練加算Ⅰロ
個別機能訓練加算Ⅱ（新）</v>
      </c>
      <c r="E63" s="105" t="str">
        <f>IFERROR(VLOOKUP($A63,'★共通（5-1-1）'!$A$9:$AH$126,5,FALSE)&amp;"","")</f>
        <v/>
      </c>
      <c r="F63" s="106" t="str">
        <f>IFERROR(VLOOKUP($A63,'★共通（5-1-1）'!$A$9:$AH$126,6,FALSE)&amp;"","")</f>
        <v>・通所介護における個別機能訓練加算について、より利用者の自立支援等に資する個別機能訓練の提供を促進する観点から、加算の取得状況や加算を取得した事業所の機能訓練の実施状況等を踏まえ、以下の見直しを行う。
　ア 加算（Ⅰ）（身体機能向上を目的とする機能訓練を評価）及び加算（Ⅱ）（生活機能向上を目的とする機能訓練を評価）を統合する。
　イ 人員配置について、小規模事業所でも必要な人員の確保を可能とする観点から、機能訓練指導員の専従１名以上（配置時間帯の定めなし）の配置を求める（現行の加算（Ⅱ）の要件）。
　ウ 機能訓練項目について、利用者の心身の状況に応じて、身体機能・生活機能向上を目的とする機能訓練項目を柔軟に設定することを可能とする。
　エ 訓練対象者及び実施者について、５人程度以下の小集団又は個別に、機能訓練指導員が直接実施することとする（現行の加算（Ⅱ）の要件）。
　オ 人員欠如減算又は定員超過減算を算定している場合は、算定できないこととする。
　カ 上記を基本としつつ、これまで加算（Ⅰ）及び加算（Ⅱ）を併算定している事業所があることを踏まえ、機能訓練指導員について、イで求める機能訓練指導員に加えて専従１名以上をサービス提供時間帯を通じて配置した場合を評価する上位の加算区分を設ける。
　キ CHASE へのデータ提出とフィードバックの活用による更なる PDCA サイクルの推進・ケアの向上を図ることを評価する新たな区分を設ける。（※３（２）①イ参照）</v>
      </c>
      <c r="G63" s="107" t="str">
        <f>IFERROR(VLOOKUP($A63,'★共通（5-1-1）'!$A$9:$AH$126,7,FALSE)&amp;"","")</f>
        <v/>
      </c>
      <c r="H63" s="107" t="str">
        <f>IFERROR(VLOOKUP($A63,'★共通（5-1-1）'!$A$9:$AH$126,8,FALSE)&amp;"","")</f>
        <v/>
      </c>
      <c r="I63" s="107" t="str">
        <f>IFERROR(VLOOKUP($A63,'★共通（5-1-1）'!$A$9:$AH$126,9,FALSE)&amp;"","")</f>
        <v/>
      </c>
      <c r="J63" s="107" t="str">
        <f>IFERROR(VLOOKUP($A63,'★共通（5-1-1）'!$A$9:$AH$126,10,FALSE)&amp;"","")</f>
        <v/>
      </c>
      <c r="K63" s="107" t="str">
        <f>IFERROR(VLOOKUP($A63,'★共通（5-1-1）'!$A$9:$AH$126,11,FALSE)&amp;"","")</f>
        <v/>
      </c>
      <c r="L63" s="107" t="str">
        <f>IFERROR(VLOOKUP($A63,'★共通（5-1-1）'!$A$9:$AH$126,12,FALSE)&amp;"","")</f>
        <v>81</v>
      </c>
      <c r="M63" s="107" t="str">
        <f>IFERROR(VLOOKUP($A63,'★共通（5-1-1）'!$A$9:$AH$126,13,FALSE)&amp;"","")</f>
        <v/>
      </c>
      <c r="N63" s="107" t="str">
        <f>IFERROR(VLOOKUP($A63,'★共通（5-1-1）'!$A$9:$AH$126,14,FALSE)&amp;"","")</f>
        <v/>
      </c>
      <c r="O63" s="107" t="str">
        <f>IFERROR(VLOOKUP($A63,'★共通（5-1-1）'!$A$9:$AH$126,15,FALSE)&amp;"","")</f>
        <v/>
      </c>
      <c r="P63" s="107" t="str">
        <f>IFERROR(VLOOKUP($A63,'★共通（5-1-1）'!$A$9:$AH$126,16,FALSE)&amp;"","")</f>
        <v/>
      </c>
      <c r="Q63" s="107" t="str">
        <f>IFERROR(VLOOKUP($A63,'★共通（5-1-1）'!$A$9:$AH$126,17,FALSE)&amp;"","")</f>
        <v/>
      </c>
      <c r="R63" s="107" t="str">
        <f>IFERROR(VLOOKUP($A63,'★共通（5-1-1）'!$A$9:$AH$126,18,FALSE)&amp;"","")</f>
        <v/>
      </c>
      <c r="S63" s="107" t="str">
        <f>IFERROR(VLOOKUP($A63,'★共通（5-1-1）'!$A$9:$AH$126,19,FALSE)&amp;"","")</f>
        <v/>
      </c>
      <c r="T63" s="107" t="str">
        <f>IFERROR(VLOOKUP($A63,'★共通（5-1-1）'!$A$9:$AH$126,20,FALSE)&amp;"","")</f>
        <v/>
      </c>
      <c r="U63" s="107" t="str">
        <f>IFERROR(VLOOKUP($A63,'★共通（5-1-1）'!$A$9:$AH$126,21,FALSE)&amp;"","")</f>
        <v>81</v>
      </c>
      <c r="V63" s="107" t="str">
        <f>IFERROR(VLOOKUP($A63,'★共通（5-1-1）'!$A$9:$AH$126,22,FALSE)&amp;"","")</f>
        <v/>
      </c>
      <c r="W63" s="107" t="str">
        <f>IFERROR(VLOOKUP($A63,'★共通（5-1-1）'!$A$9:$AH$126,23,FALSE)&amp;"","")</f>
        <v/>
      </c>
      <c r="X63" s="107" t="str">
        <f>IFERROR(VLOOKUP($A63,'★共通（5-1-1）'!$A$9:$AH$126,24,FALSE)&amp;"","")</f>
        <v/>
      </c>
      <c r="Y63" s="107" t="str">
        <f>IFERROR(VLOOKUP($A63,'★共通（5-1-1）'!$A$9:$AH$126,25,FALSE)&amp;"","")</f>
        <v/>
      </c>
      <c r="Z63" s="107" t="str">
        <f>IFERROR(VLOOKUP($A63,'★共通（5-1-1）'!$A$9:$AH$126,26,FALSE)&amp;"","")</f>
        <v/>
      </c>
      <c r="AA63" s="107" t="str">
        <f>IFERROR(VLOOKUP($A63,'★共通（5-1-1）'!$A$9:$AH$126,27,FALSE)&amp;"","")</f>
        <v/>
      </c>
      <c r="AB63" s="107" t="str">
        <f>IFERROR(VLOOKUP($A63,'★共通（5-1-1）'!$A$9:$AH$126,28,FALSE)&amp;"","")</f>
        <v/>
      </c>
      <c r="AC63" s="107" t="str">
        <f>IFERROR(VLOOKUP($A63,'★共通（5-1-1）'!$A$9:$AH$126,29,FALSE)&amp;"","")</f>
        <v/>
      </c>
      <c r="AD63" s="107" t="str">
        <f>IFERROR(VLOOKUP($A63,'★共通（5-1-1）'!$A$9:$AH$126,30,FALSE)&amp;"","")</f>
        <v/>
      </c>
      <c r="AE63" s="107" t="str">
        <f>IFERROR(VLOOKUP($A63,'★共通（5-1-1）'!$A$9:$AH$126,31,FALSE)&amp;"","")</f>
        <v/>
      </c>
      <c r="AF63" s="107" t="str">
        <f>IFERROR(VLOOKUP($A63,'★共通（5-1-1）'!$A$9:$AH$126,32,FALSE)&amp;"","")</f>
        <v/>
      </c>
      <c r="AG63" s="107" t="str">
        <f>IFERROR(VLOOKUP($A63,'★共通（5-1-1）'!$A$9:$AH$126,33,FALSE)&amp;"","")</f>
        <v/>
      </c>
      <c r="AH63" s="107" t="str">
        <f>IFERROR(VLOOKUP($A63,'★共通（5-1-1）'!$A$9:$AH$126,34,FALSE)&amp;"","")</f>
        <v/>
      </c>
      <c r="AI63" s="60"/>
      <c r="AJ63" s="72"/>
      <c r="AK63" s="60"/>
      <c r="AL63" s="61"/>
      <c r="AM63" s="59"/>
    </row>
    <row r="64" spans="1:39" ht="175.5" customHeight="1">
      <c r="A64" s="105">
        <v>57</v>
      </c>
      <c r="B64" s="105" t="str">
        <f>IFERROR(VLOOKUP($A64,'★共通（5-1-1）'!$A$9:$AH$126,2,FALSE)&amp;"","")</f>
        <v>介護報酬の見直し</v>
      </c>
      <c r="C64" s="106" t="str">
        <f>IFERROR(VLOOKUP($A64,'★共通（5-1-1）'!$A$9:$AH$126,3,FALSE)&amp;"","")</f>
        <v>通所介護等の入浴介助加算の見直し</v>
      </c>
      <c r="D64" s="105" t="str">
        <f>IFERROR(VLOOKUP($A64,'★共通（5-1-1）'!$A$9:$AH$126,4,FALSE)&amp;"","")</f>
        <v/>
      </c>
      <c r="E64" s="105" t="str">
        <f>IFERROR(VLOOKUP($A64,'★共通（5-1-1）'!$A$9:$AH$126,5,FALSE)&amp;"","")</f>
        <v/>
      </c>
      <c r="F64" s="106" t="str">
        <f>IFERROR(VLOOKUP($A64,'★共通（5-1-1）'!$A$9:$AH$126,6,FALSE)&amp;"","")</f>
        <v>・通所介護等における入浴介助加算について、利用者の自宅での入浴の自立を図る観点から、以下の見直しを行う。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福祉士・介護支援専門員等が訪問により把握した利用者宅の浴室の環境を踏まえた個別の入浴計画を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v>
      </c>
      <c r="G64" s="107" t="str">
        <f>IFERROR(VLOOKUP($A64,'★共通（5-1-1）'!$A$9:$AH$126,7,FALSE)&amp;"","")</f>
        <v/>
      </c>
      <c r="H64" s="107" t="str">
        <f>IFERROR(VLOOKUP($A64,'★共通（5-1-1）'!$A$9:$AH$126,8,FALSE)&amp;"","")</f>
        <v/>
      </c>
      <c r="I64" s="107" t="str">
        <f>IFERROR(VLOOKUP($A64,'★共通（5-1-1）'!$A$9:$AH$126,9,FALSE)&amp;"","")</f>
        <v/>
      </c>
      <c r="J64" s="107" t="str">
        <f>IFERROR(VLOOKUP($A64,'★共通（5-1-1）'!$A$9:$AH$126,10,FALSE)&amp;"","")</f>
        <v/>
      </c>
      <c r="K64" s="107" t="str">
        <f>IFERROR(VLOOKUP($A64,'★共通（5-1-1）'!$A$9:$AH$126,11,FALSE)&amp;"","")</f>
        <v/>
      </c>
      <c r="L64" s="107" t="str">
        <f>IFERROR(VLOOKUP($A64,'★共通（5-1-1）'!$A$9:$AH$126,12,FALSE)&amp;"","")</f>
        <v>82</v>
      </c>
      <c r="M64" s="107" t="str">
        <f>IFERROR(VLOOKUP($A64,'★共通（5-1-1）'!$A$9:$AH$126,13,FALSE)&amp;"","")</f>
        <v/>
      </c>
      <c r="N64" s="107" t="str">
        <f>IFERROR(VLOOKUP($A64,'★共通（5-1-1）'!$A$9:$AH$126,14,FALSE)&amp;"","")</f>
        <v/>
      </c>
      <c r="O64" s="107" t="str">
        <f>IFERROR(VLOOKUP($A64,'★共通（5-1-1）'!$A$9:$AH$126,15,FALSE)&amp;"","")</f>
        <v/>
      </c>
      <c r="P64" s="107" t="str">
        <f>IFERROR(VLOOKUP($A64,'★共通（5-1-1）'!$A$9:$AH$126,16,FALSE)&amp;"","")</f>
        <v/>
      </c>
      <c r="Q64" s="107" t="str">
        <f>IFERROR(VLOOKUP($A64,'★共通（5-1-1）'!$A$9:$AH$126,17,FALSE)&amp;"","")</f>
        <v/>
      </c>
      <c r="R64" s="107" t="str">
        <f>IFERROR(VLOOKUP($A64,'★共通（5-1-1）'!$A$9:$AH$126,18,FALSE)&amp;"","")</f>
        <v/>
      </c>
      <c r="S64" s="107" t="str">
        <f>IFERROR(VLOOKUP($A64,'★共通（5-1-1）'!$A$9:$AH$126,19,FALSE)&amp;"","")</f>
        <v/>
      </c>
      <c r="T64" s="107" t="str">
        <f>IFERROR(VLOOKUP($A64,'★共通（5-1-1）'!$A$9:$AH$126,20,FALSE)&amp;"","")</f>
        <v/>
      </c>
      <c r="U64" s="107" t="str">
        <f>IFERROR(VLOOKUP($A64,'★共通（5-1-1）'!$A$9:$AH$126,21,FALSE)&amp;"","")</f>
        <v>82</v>
      </c>
      <c r="V64" s="107" t="str">
        <f>IFERROR(VLOOKUP($A64,'★共通（5-1-1）'!$A$9:$AH$126,22,FALSE)&amp;"","")</f>
        <v/>
      </c>
      <c r="W64" s="107" t="str">
        <f>IFERROR(VLOOKUP($A64,'★共通（5-1-1）'!$A$9:$AH$126,23,FALSE)&amp;"","")</f>
        <v>82</v>
      </c>
      <c r="X64" s="107" t="str">
        <f>IFERROR(VLOOKUP($A64,'★共通（5-1-1）'!$A$9:$AH$126,24,FALSE)&amp;"","")</f>
        <v/>
      </c>
      <c r="Y64" s="107" t="str">
        <f>IFERROR(VLOOKUP($A64,'★共通（5-1-1）'!$A$9:$AH$126,25,FALSE)&amp;"","")</f>
        <v/>
      </c>
      <c r="Z64" s="107" t="str">
        <f>IFERROR(VLOOKUP($A64,'★共通（5-1-1）'!$A$9:$AH$126,26,FALSE)&amp;"","")</f>
        <v/>
      </c>
      <c r="AA64" s="107" t="str">
        <f>IFERROR(VLOOKUP($A64,'★共通（5-1-1）'!$A$9:$AH$126,27,FALSE)&amp;"","")</f>
        <v/>
      </c>
      <c r="AB64" s="107" t="str">
        <f>IFERROR(VLOOKUP($A64,'★共通（5-1-1）'!$A$9:$AH$126,28,FALSE)&amp;"","")</f>
        <v/>
      </c>
      <c r="AC64" s="107" t="str">
        <f>IFERROR(VLOOKUP($A64,'★共通（5-1-1）'!$A$9:$AH$126,29,FALSE)&amp;"","")</f>
        <v/>
      </c>
      <c r="AD64" s="107" t="str">
        <f>IFERROR(VLOOKUP($A64,'★共通（5-1-1）'!$A$9:$AH$126,30,FALSE)&amp;"","")</f>
        <v/>
      </c>
      <c r="AE64" s="107" t="str">
        <f>IFERROR(VLOOKUP($A64,'★共通（5-1-1）'!$A$9:$AH$126,31,FALSE)&amp;"","")</f>
        <v/>
      </c>
      <c r="AF64" s="107" t="str">
        <f>IFERROR(VLOOKUP($A64,'★共通（5-1-1）'!$A$9:$AH$126,32,FALSE)&amp;"","")</f>
        <v/>
      </c>
      <c r="AG64" s="107" t="str">
        <f>IFERROR(VLOOKUP($A64,'★共通（5-1-1）'!$A$9:$AH$126,33,FALSE)&amp;"","")</f>
        <v/>
      </c>
      <c r="AH64" s="107" t="str">
        <f>IFERROR(VLOOKUP($A64,'★共通（5-1-1）'!$A$9:$AH$126,34,FALSE)&amp;"","")</f>
        <v/>
      </c>
      <c r="AI64" s="65"/>
      <c r="AJ64" s="65"/>
      <c r="AK64" s="65"/>
      <c r="AL64" s="61"/>
      <c r="AM64" s="59"/>
    </row>
    <row r="65" spans="1:39" ht="164.25" customHeight="1">
      <c r="A65" s="105">
        <v>58</v>
      </c>
      <c r="B65" s="105" t="str">
        <f>IFERROR(VLOOKUP($A65,'★共通（5-1-1）'!$A$9:$AH$126,2,FALSE)&amp;"","")</f>
        <v>介護報酬の見直し</v>
      </c>
      <c r="C65" s="106" t="str">
        <f>IFERROR(VLOOKUP($A65,'★共通（5-1-1）'!$A$9:$AH$126,3,FALSE)&amp;"","")</f>
        <v xml:space="preserve">通所リハビリテーションの入浴介助加算の見直し
</v>
      </c>
      <c r="D65" s="105" t="str">
        <f>IFERROR(VLOOKUP($A65,'★共通（5-1-1）'!$A$9:$AH$126,4,FALSE)&amp;"","")</f>
        <v>入浴介助加算Ⅰ
入浴介助加算Ⅱ（新）</v>
      </c>
      <c r="E65" s="105" t="str">
        <f>IFERROR(VLOOKUP($A65,'★共通（5-1-1）'!$A$9:$AH$126,5,FALSE)&amp;"","")</f>
        <v/>
      </c>
      <c r="F65" s="106" t="str">
        <f>IFERROR(VLOOKUP($A65,'★共通（5-1-1）'!$A$9:$AH$126,6,FALSE)&amp;"","")</f>
        <v>・通所リハビリテーションにおける入浴介助加算について、利用者の自宅での入浴の自立を図る観点から、以下の見直しを行う。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支援専門員等が訪問により把握した利用者宅の浴室の環境を踏まえた個別の入浴計画を医師との連携の下に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v>
      </c>
      <c r="G65" s="107" t="str">
        <f>IFERROR(VLOOKUP($A65,'★共通（5-1-1）'!$A$9:$AH$126,7,FALSE)&amp;"","")</f>
        <v/>
      </c>
      <c r="H65" s="107" t="str">
        <f>IFERROR(VLOOKUP($A65,'★共通（5-1-1）'!$A$9:$AH$126,8,FALSE)&amp;"","")</f>
        <v/>
      </c>
      <c r="I65" s="107" t="str">
        <f>IFERROR(VLOOKUP($A65,'★共通（5-1-1）'!$A$9:$AH$126,9,FALSE)&amp;"","")</f>
        <v/>
      </c>
      <c r="J65" s="107" t="str">
        <f>IFERROR(VLOOKUP($A65,'★共通（5-1-1）'!$A$9:$AH$126,10,FALSE)&amp;"","")</f>
        <v/>
      </c>
      <c r="K65" s="107" t="str">
        <f>IFERROR(VLOOKUP($A65,'★共通（5-1-1）'!$A$9:$AH$126,11,FALSE)&amp;"","")</f>
        <v/>
      </c>
      <c r="L65" s="107" t="str">
        <f>IFERROR(VLOOKUP($A65,'★共通（5-1-1）'!$A$9:$AH$126,12,FALSE)&amp;"","")</f>
        <v/>
      </c>
      <c r="M65" s="107" t="str">
        <f>IFERROR(VLOOKUP($A65,'★共通（5-1-1）'!$A$9:$AH$126,13,FALSE)&amp;"","")</f>
        <v>83</v>
      </c>
      <c r="N65" s="107" t="str">
        <f>IFERROR(VLOOKUP($A65,'★共通（5-1-1）'!$A$9:$AH$126,14,FALSE)&amp;"","")</f>
        <v/>
      </c>
      <c r="O65" s="107" t="str">
        <f>IFERROR(VLOOKUP($A65,'★共通（5-1-1）'!$A$9:$AH$126,15,FALSE)&amp;"","")</f>
        <v/>
      </c>
      <c r="P65" s="107" t="str">
        <f>IFERROR(VLOOKUP($A65,'★共通（5-1-1）'!$A$9:$AH$126,16,FALSE)&amp;"","")</f>
        <v/>
      </c>
      <c r="Q65" s="107" t="str">
        <f>IFERROR(VLOOKUP($A65,'★共通（5-1-1）'!$A$9:$AH$126,17,FALSE)&amp;"","")</f>
        <v/>
      </c>
      <c r="R65" s="107" t="str">
        <f>IFERROR(VLOOKUP($A65,'★共通（5-1-1）'!$A$9:$AH$126,18,FALSE)&amp;"","")</f>
        <v/>
      </c>
      <c r="S65" s="107" t="str">
        <f>IFERROR(VLOOKUP($A65,'★共通（5-1-1）'!$A$9:$AH$126,19,FALSE)&amp;"","")</f>
        <v/>
      </c>
      <c r="T65" s="107" t="str">
        <f>IFERROR(VLOOKUP($A65,'★共通（5-1-1）'!$A$9:$AH$126,20,FALSE)&amp;"","")</f>
        <v/>
      </c>
      <c r="U65" s="107" t="str">
        <f>IFERROR(VLOOKUP($A65,'★共通（5-1-1）'!$A$9:$AH$126,21,FALSE)&amp;"","")</f>
        <v/>
      </c>
      <c r="V65" s="107" t="str">
        <f>IFERROR(VLOOKUP($A65,'★共通（5-1-1）'!$A$9:$AH$126,22,FALSE)&amp;"","")</f>
        <v/>
      </c>
      <c r="W65" s="107" t="str">
        <f>IFERROR(VLOOKUP($A65,'★共通（5-1-1）'!$A$9:$AH$126,23,FALSE)&amp;"","")</f>
        <v/>
      </c>
      <c r="X65" s="107" t="str">
        <f>IFERROR(VLOOKUP($A65,'★共通（5-1-1）'!$A$9:$AH$126,24,FALSE)&amp;"","")</f>
        <v/>
      </c>
      <c r="Y65" s="107" t="str">
        <f>IFERROR(VLOOKUP($A65,'★共通（5-1-1）'!$A$9:$AH$126,25,FALSE)&amp;"","")</f>
        <v/>
      </c>
      <c r="Z65" s="107" t="str">
        <f>IFERROR(VLOOKUP($A65,'★共通（5-1-1）'!$A$9:$AH$126,26,FALSE)&amp;"","")</f>
        <v/>
      </c>
      <c r="AA65" s="107" t="str">
        <f>IFERROR(VLOOKUP($A65,'★共通（5-1-1）'!$A$9:$AH$126,27,FALSE)&amp;"","")</f>
        <v/>
      </c>
      <c r="AB65" s="107" t="str">
        <f>IFERROR(VLOOKUP($A65,'★共通（5-1-1）'!$A$9:$AH$126,28,FALSE)&amp;"","")</f>
        <v/>
      </c>
      <c r="AC65" s="107" t="str">
        <f>IFERROR(VLOOKUP($A65,'★共通（5-1-1）'!$A$9:$AH$126,29,FALSE)&amp;"","")</f>
        <v/>
      </c>
      <c r="AD65" s="107" t="str">
        <f>IFERROR(VLOOKUP($A65,'★共通（5-1-1）'!$A$9:$AH$126,30,FALSE)&amp;"","")</f>
        <v/>
      </c>
      <c r="AE65" s="107" t="str">
        <f>IFERROR(VLOOKUP($A65,'★共通（5-1-1）'!$A$9:$AH$126,31,FALSE)&amp;"","")</f>
        <v/>
      </c>
      <c r="AF65" s="107" t="str">
        <f>IFERROR(VLOOKUP($A65,'★共通（5-1-1）'!$A$9:$AH$126,32,FALSE)&amp;"","")</f>
        <v/>
      </c>
      <c r="AG65" s="107" t="str">
        <f>IFERROR(VLOOKUP($A65,'★共通（5-1-1）'!$A$9:$AH$126,33,FALSE)&amp;"","")</f>
        <v/>
      </c>
      <c r="AH65" s="107" t="str">
        <f>IFERROR(VLOOKUP($A65,'★共通（5-1-1）'!$A$9:$AH$126,34,FALSE)&amp;"","")</f>
        <v/>
      </c>
      <c r="AI65" s="61"/>
      <c r="AJ65" s="61"/>
      <c r="AK65" s="61"/>
      <c r="AL65" s="61"/>
      <c r="AM65" s="59"/>
    </row>
    <row r="66" spans="1:39" ht="68.25" customHeight="1">
      <c r="A66" s="105">
        <v>59</v>
      </c>
      <c r="B66" s="105" t="str">
        <f>IFERROR(VLOOKUP($A66,'★共通（5-1-1）'!$A$9:$AH$126,2,FALSE)&amp;"","")</f>
        <v>介護報酬の見直し</v>
      </c>
      <c r="C66" s="106" t="str">
        <f>IFERROR(VLOOKUP($A66,'★共通（5-1-1）'!$A$9:$AH$126,3,FALSE)&amp;"","")</f>
        <v>介護付きホームにおける個別機能訓練加算の見直し</v>
      </c>
      <c r="D66" s="105" t="str">
        <f>IFERROR(VLOOKUP($A66,'★共通（5-1-1）'!$A$9:$AH$126,4,FALSE)&amp;"","")</f>
        <v>個別機能訓練加算Ⅰ
個別機能訓練加算Ⅱ（新）</v>
      </c>
      <c r="E66" s="105" t="str">
        <f>IFERROR(VLOOKUP($A66,'★共通（5-1-1）'!$A$9:$AH$126,5,FALSE)&amp;"","")</f>
        <v/>
      </c>
      <c r="F66" s="106" t="str">
        <f>IFERROR(VLOOKUP($A66,'★共通（5-1-1）'!$A$9:$AH$126,6,FALSE)&amp;"","")</f>
        <v xml:space="preserve">・介護付きホームにおける個別機能訓練加算について、より利用者の自立支援等に資する個別機能訓練の提供を促進する観点から、CHASE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v>
      </c>
      <c r="G66" s="107" t="str">
        <f>IFERROR(VLOOKUP($A66,'★共通（5-1-1）'!$A$9:$AH$126,7,FALSE)&amp;"","")</f>
        <v/>
      </c>
      <c r="H66" s="107" t="str">
        <f>IFERROR(VLOOKUP($A66,'★共通（5-1-1）'!$A$9:$AH$126,8,FALSE)&amp;"","")</f>
        <v/>
      </c>
      <c r="I66" s="107" t="str">
        <f>IFERROR(VLOOKUP($A66,'★共通（5-1-1）'!$A$9:$AH$126,9,FALSE)&amp;"","")</f>
        <v/>
      </c>
      <c r="J66" s="107" t="str">
        <f>IFERROR(VLOOKUP($A66,'★共通（5-1-1）'!$A$9:$AH$126,10,FALSE)&amp;"","")</f>
        <v/>
      </c>
      <c r="K66" s="107" t="str">
        <f>IFERROR(VLOOKUP($A66,'★共通（5-1-1）'!$A$9:$AH$126,11,FALSE)&amp;"","")</f>
        <v/>
      </c>
      <c r="L66" s="107" t="str">
        <f>IFERROR(VLOOKUP($A66,'★共通（5-1-1）'!$A$9:$AH$126,12,FALSE)&amp;"","")</f>
        <v/>
      </c>
      <c r="M66" s="107" t="str">
        <f>IFERROR(VLOOKUP($A66,'★共通（5-1-1）'!$A$9:$AH$126,13,FALSE)&amp;"","")</f>
        <v/>
      </c>
      <c r="N66" s="107" t="str">
        <f>IFERROR(VLOOKUP($A66,'★共通（5-1-1）'!$A$9:$AH$126,14,FALSE)&amp;"","")</f>
        <v/>
      </c>
      <c r="O66" s="107" t="str">
        <f>IFERROR(VLOOKUP($A66,'★共通（5-1-1）'!$A$9:$AH$126,15,FALSE)&amp;"","")</f>
        <v/>
      </c>
      <c r="P66" s="107" t="str">
        <f>IFERROR(VLOOKUP($A66,'★共通（5-1-1）'!$A$9:$AH$126,16,FALSE)&amp;"","")</f>
        <v>84</v>
      </c>
      <c r="Q66" s="107" t="str">
        <f>IFERROR(VLOOKUP($A66,'★共通（5-1-1）'!$A$9:$AH$126,17,FALSE)&amp;"","")</f>
        <v/>
      </c>
      <c r="R66" s="107" t="str">
        <f>IFERROR(VLOOKUP($A66,'★共通（5-1-1）'!$A$9:$AH$126,18,FALSE)&amp;"","")</f>
        <v/>
      </c>
      <c r="S66" s="107" t="str">
        <f>IFERROR(VLOOKUP($A66,'★共通（5-1-1）'!$A$9:$AH$126,19,FALSE)&amp;"","")</f>
        <v/>
      </c>
      <c r="T66" s="107" t="str">
        <f>IFERROR(VLOOKUP($A66,'★共通（5-1-1）'!$A$9:$AH$126,20,FALSE)&amp;"","")</f>
        <v/>
      </c>
      <c r="U66" s="107" t="str">
        <f>IFERROR(VLOOKUP($A66,'★共通（5-1-1）'!$A$9:$AH$126,21,FALSE)&amp;"","")</f>
        <v/>
      </c>
      <c r="V66" s="107" t="str">
        <f>IFERROR(VLOOKUP($A66,'★共通（5-1-1）'!$A$9:$AH$126,22,FALSE)&amp;"","")</f>
        <v/>
      </c>
      <c r="W66" s="107" t="str">
        <f>IFERROR(VLOOKUP($A66,'★共通（5-1-1）'!$A$9:$AH$126,23,FALSE)&amp;"","")</f>
        <v/>
      </c>
      <c r="X66" s="107" t="str">
        <f>IFERROR(VLOOKUP($A66,'★共通（5-1-1）'!$A$9:$AH$126,24,FALSE)&amp;"","")</f>
        <v/>
      </c>
      <c r="Y66" s="107" t="str">
        <f>IFERROR(VLOOKUP($A66,'★共通（5-1-1）'!$A$9:$AH$126,25,FALSE)&amp;"","")</f>
        <v/>
      </c>
      <c r="Z66" s="107" t="str">
        <f>IFERROR(VLOOKUP($A66,'★共通（5-1-1）'!$A$9:$AH$126,26,FALSE)&amp;"","")</f>
        <v>84</v>
      </c>
      <c r="AA66" s="107" t="str">
        <f>IFERROR(VLOOKUP($A66,'★共通（5-1-1）'!$A$9:$AH$126,27,FALSE)&amp;"","")</f>
        <v/>
      </c>
      <c r="AB66" s="107" t="str">
        <f>IFERROR(VLOOKUP($A66,'★共通（5-1-1）'!$A$9:$AH$126,28,FALSE)&amp;"","")</f>
        <v/>
      </c>
      <c r="AC66" s="107" t="str">
        <f>IFERROR(VLOOKUP($A66,'★共通（5-1-1）'!$A$9:$AH$126,29,FALSE)&amp;"","")</f>
        <v/>
      </c>
      <c r="AD66" s="107" t="str">
        <f>IFERROR(VLOOKUP($A66,'★共通（5-1-1）'!$A$9:$AH$126,30,FALSE)&amp;"","")</f>
        <v/>
      </c>
      <c r="AE66" s="107" t="str">
        <f>IFERROR(VLOOKUP($A66,'★共通（5-1-1）'!$A$9:$AH$126,31,FALSE)&amp;"","")</f>
        <v/>
      </c>
      <c r="AF66" s="107" t="str">
        <f>IFERROR(VLOOKUP($A66,'★共通（5-1-1）'!$A$9:$AH$126,32,FALSE)&amp;"","")</f>
        <v/>
      </c>
      <c r="AG66" s="107" t="str">
        <f>IFERROR(VLOOKUP($A66,'★共通（5-1-1）'!$A$9:$AH$126,33,FALSE)&amp;"","")</f>
        <v/>
      </c>
      <c r="AH66" s="107" t="str">
        <f>IFERROR(VLOOKUP($A66,'★共通（5-1-1）'!$A$9:$AH$126,34,FALSE)&amp;"","")</f>
        <v/>
      </c>
      <c r="AI66" s="61"/>
      <c r="AJ66" s="61"/>
      <c r="AK66" s="61"/>
      <c r="AL66" s="61"/>
      <c r="AM66" s="59"/>
    </row>
    <row r="67" spans="1:39" ht="78.75" customHeight="1">
      <c r="A67" s="105">
        <v>60</v>
      </c>
      <c r="B67" s="105" t="str">
        <f>IFERROR(VLOOKUP($A67,'★共通（5-1-1）'!$A$9:$AH$126,2,FALSE)&amp;"","")</f>
        <v>介護報酬の見直し</v>
      </c>
      <c r="C67" s="106" t="str">
        <f>IFERROR(VLOOKUP($A67,'★共通（5-1-1）'!$A$9:$AH$126,3,FALSE)&amp;"","")</f>
        <v>特別養護老人ホームにおける個別機能訓練加算の見直し</v>
      </c>
      <c r="D67" s="105" t="str">
        <f>IFERROR(VLOOKUP($A67,'★共通（5-1-1）'!$A$9:$AH$126,4,FALSE)&amp;"","")</f>
        <v>個別機能訓練加算Ⅰ
個別機能訓練加算Ⅱ（新）</v>
      </c>
      <c r="E67" s="105" t="str">
        <f>IFERROR(VLOOKUP($A67,'★共通（5-1-1）'!$A$9:$AH$126,5,FALSE)&amp;"","")</f>
        <v/>
      </c>
      <c r="F67" s="106" t="str">
        <f>IFERROR(VLOOKUP($A67,'★共通（5-1-1）'!$A$9:$AH$126,6,FALSE)&amp;"","")</f>
        <v xml:space="preserve">・特別養護老人ホームにおける個別機能訓練加算について、より利用者の自立支援等に資する個別機能訓練の提供を促進する観点から、CHASE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v>
      </c>
      <c r="G67" s="107" t="str">
        <f>IFERROR(VLOOKUP($A67,'★共通（5-1-1）'!$A$9:$AH$126,7,FALSE)&amp;"","")</f>
        <v/>
      </c>
      <c r="H67" s="107" t="str">
        <f>IFERROR(VLOOKUP($A67,'★共通（5-1-1）'!$A$9:$AH$126,8,FALSE)&amp;"","")</f>
        <v/>
      </c>
      <c r="I67" s="107" t="str">
        <f>IFERROR(VLOOKUP($A67,'★共通（5-1-1）'!$A$9:$AH$126,9,FALSE)&amp;"","")</f>
        <v/>
      </c>
      <c r="J67" s="107" t="str">
        <f>IFERROR(VLOOKUP($A67,'★共通（5-1-1）'!$A$9:$AH$126,10,FALSE)&amp;"","")</f>
        <v/>
      </c>
      <c r="K67" s="107" t="str">
        <f>IFERROR(VLOOKUP($A67,'★共通（5-1-1）'!$A$9:$AH$126,11,FALSE)&amp;"","")</f>
        <v/>
      </c>
      <c r="L67" s="107" t="str">
        <f>IFERROR(VLOOKUP($A67,'★共通（5-1-1）'!$A$9:$AH$126,12,FALSE)&amp;"","")</f>
        <v/>
      </c>
      <c r="M67" s="107" t="str">
        <f>IFERROR(VLOOKUP($A67,'★共通（5-1-1）'!$A$9:$AH$126,13,FALSE)&amp;"","")</f>
        <v/>
      </c>
      <c r="N67" s="107" t="str">
        <f>IFERROR(VLOOKUP($A67,'★共通（5-1-1）'!$A$9:$AH$126,14,FALSE)&amp;"","")</f>
        <v/>
      </c>
      <c r="O67" s="107" t="str">
        <f>IFERROR(VLOOKUP($A67,'★共通（5-1-1）'!$A$9:$AH$126,15,FALSE)&amp;"","")</f>
        <v/>
      </c>
      <c r="P67" s="107" t="str">
        <f>IFERROR(VLOOKUP($A67,'★共通（5-1-1）'!$A$9:$AH$126,16,FALSE)&amp;"","")</f>
        <v/>
      </c>
      <c r="Q67" s="107" t="str">
        <f>IFERROR(VLOOKUP($A67,'★共通（5-1-1）'!$A$9:$AH$126,17,FALSE)&amp;"","")</f>
        <v/>
      </c>
      <c r="R67" s="107" t="str">
        <f>IFERROR(VLOOKUP($A67,'★共通（5-1-1）'!$A$9:$AH$126,18,FALSE)&amp;"","")</f>
        <v/>
      </c>
      <c r="S67" s="107" t="str">
        <f>IFERROR(VLOOKUP($A67,'★共通（5-1-1）'!$A$9:$AH$126,19,FALSE)&amp;"","")</f>
        <v/>
      </c>
      <c r="T67" s="107" t="str">
        <f>IFERROR(VLOOKUP($A67,'★共通（5-1-1）'!$A$9:$AH$126,20,FALSE)&amp;"","")</f>
        <v/>
      </c>
      <c r="U67" s="107" t="str">
        <f>IFERROR(VLOOKUP($A67,'★共通（5-1-1）'!$A$9:$AH$126,21,FALSE)&amp;"","")</f>
        <v/>
      </c>
      <c r="V67" s="107" t="str">
        <f>IFERROR(VLOOKUP($A67,'★共通（5-1-1）'!$A$9:$AH$126,22,FALSE)&amp;"","")</f>
        <v/>
      </c>
      <c r="W67" s="107" t="str">
        <f>IFERROR(VLOOKUP($A67,'★共通（5-1-1）'!$A$9:$AH$126,23,FALSE)&amp;"","")</f>
        <v/>
      </c>
      <c r="X67" s="107" t="str">
        <f>IFERROR(VLOOKUP($A67,'★共通（5-1-1）'!$A$9:$AH$126,24,FALSE)&amp;"","")</f>
        <v/>
      </c>
      <c r="Y67" s="107" t="str">
        <f>IFERROR(VLOOKUP($A67,'★共通（5-1-1）'!$A$9:$AH$126,25,FALSE)&amp;"","")</f>
        <v/>
      </c>
      <c r="Z67" s="107" t="str">
        <f>IFERROR(VLOOKUP($A67,'★共通（5-1-1）'!$A$9:$AH$126,26,FALSE)&amp;"","")</f>
        <v/>
      </c>
      <c r="AA67" s="107" t="str">
        <f>IFERROR(VLOOKUP($A67,'★共通（5-1-1）'!$A$9:$AH$126,27,FALSE)&amp;"","")</f>
        <v>85</v>
      </c>
      <c r="AB67" s="107" t="str">
        <f>IFERROR(VLOOKUP($A67,'★共通（5-1-1）'!$A$9:$AH$126,28,FALSE)&amp;"","")</f>
        <v/>
      </c>
      <c r="AC67" s="107" t="str">
        <f>IFERROR(VLOOKUP($A67,'★共通（5-1-1）'!$A$9:$AH$126,29,FALSE)&amp;"","")</f>
        <v/>
      </c>
      <c r="AD67" s="107" t="str">
        <f>IFERROR(VLOOKUP($A67,'★共通（5-1-1）'!$A$9:$AH$126,30,FALSE)&amp;"","")</f>
        <v>85</v>
      </c>
      <c r="AE67" s="107" t="str">
        <f>IFERROR(VLOOKUP($A67,'★共通（5-1-1）'!$A$9:$AH$126,31,FALSE)&amp;"","")</f>
        <v/>
      </c>
      <c r="AF67" s="107" t="str">
        <f>IFERROR(VLOOKUP($A67,'★共通（5-1-1）'!$A$9:$AH$126,32,FALSE)&amp;"","")</f>
        <v/>
      </c>
      <c r="AG67" s="107" t="str">
        <f>IFERROR(VLOOKUP($A67,'★共通（5-1-1）'!$A$9:$AH$126,33,FALSE)&amp;"","")</f>
        <v/>
      </c>
      <c r="AH67" s="107" t="str">
        <f>IFERROR(VLOOKUP($A67,'★共通（5-1-1）'!$A$9:$AH$126,34,FALSE)&amp;"","")</f>
        <v/>
      </c>
      <c r="AI67" s="61"/>
      <c r="AJ67" s="61"/>
      <c r="AK67" s="61"/>
      <c r="AL67" s="61"/>
      <c r="AM67" s="59"/>
    </row>
    <row r="68" spans="1:39" ht="144.75" customHeight="1">
      <c r="A68" s="105">
        <v>61</v>
      </c>
      <c r="B68" s="105" t="str">
        <f>IFERROR(VLOOKUP($A68,'★共通（5-1-1）'!$A$9:$AH$126,2,FALSE)&amp;"","")</f>
        <v>介護報酬の見直し</v>
      </c>
      <c r="C68" s="106" t="str">
        <f>IFERROR(VLOOKUP($A68,'★共通（5-1-1）'!$A$9:$AH$126,3,FALSE)&amp;"","")</f>
        <v xml:space="preserve">施設系サービスにおける口腔衛生管理の強化※３年の経過措置
</v>
      </c>
      <c r="D68" s="105" t="str">
        <f>IFERROR(VLOOKUP($A68,'★共通（5-1-1）'!$A$9:$AH$126,4,FALSE)&amp;"","")</f>
        <v>口腔衛生管理加算Ⅰ
口腔衛生管理加算Ⅱ（新）</v>
      </c>
      <c r="E68" s="105" t="str">
        <f>IFERROR(VLOOKUP($A68,'★共通（5-1-1）'!$A$9:$AH$126,5,FALSE)&amp;"","")</f>
        <v/>
      </c>
      <c r="F68" s="106" t="str">
        <f>IFERROR(VLOOKUP($A68,'★共通（5-1-1）'!$A$9:$AH$126,6,FALSE)&amp;"","")</f>
        <v>・全ての施設系サービスにおいて口腔衛生管理体制を確保するよう促すとともに、入所者の状態に応じた丁寧な口腔衛生管理を更に充実させる観点から、以下の見直しを行う。
　ア 施設系サービスにおける口腔衛生管理体制加算を廃止し、同加算の算定要件の取組を一定緩和した上で、基本サービスとして行うこととする。このため、施設系サービスについて、口腔衛生管理体制を整備し、入所者ごとの状態に応じた口腔衛生の管理を行うことを求める。その際、３年の経過措置期間を設けることとする。※経過措置
　イ 口腔衛生管理加算について、CHASE へのデータ提出とフィードバックの活用による更なる PDCA サイクルの推進・ケアの向上を図ることを評価する新たな区分を設ける。（※３（２）①イ参照）※新設</v>
      </c>
      <c r="G68" s="107" t="str">
        <f>IFERROR(VLOOKUP($A68,'★共通（5-1-1）'!$A$9:$AH$126,7,FALSE)&amp;"","")</f>
        <v/>
      </c>
      <c r="H68" s="107" t="str">
        <f>IFERROR(VLOOKUP($A68,'★共通（5-1-1）'!$A$9:$AH$126,8,FALSE)&amp;"","")</f>
        <v/>
      </c>
      <c r="I68" s="107" t="str">
        <f>IFERROR(VLOOKUP($A68,'★共通（5-1-1）'!$A$9:$AH$126,9,FALSE)&amp;"","")</f>
        <v/>
      </c>
      <c r="J68" s="107" t="str">
        <f>IFERROR(VLOOKUP($A68,'★共通（5-1-1）'!$A$9:$AH$126,10,FALSE)&amp;"","")</f>
        <v/>
      </c>
      <c r="K68" s="107" t="str">
        <f>IFERROR(VLOOKUP($A68,'★共通（5-1-1）'!$A$9:$AH$126,11,FALSE)&amp;"","")</f>
        <v/>
      </c>
      <c r="L68" s="107" t="str">
        <f>IFERROR(VLOOKUP($A68,'★共通（5-1-1）'!$A$9:$AH$126,12,FALSE)&amp;"","")</f>
        <v/>
      </c>
      <c r="M68" s="107" t="str">
        <f>IFERROR(VLOOKUP($A68,'★共通（5-1-1）'!$A$9:$AH$126,13,FALSE)&amp;"","")</f>
        <v/>
      </c>
      <c r="N68" s="107" t="str">
        <f>IFERROR(VLOOKUP($A68,'★共通（5-1-1）'!$A$9:$AH$126,14,FALSE)&amp;"","")</f>
        <v/>
      </c>
      <c r="O68" s="107" t="str">
        <f>IFERROR(VLOOKUP($A68,'★共通（5-1-1）'!$A$9:$AH$126,15,FALSE)&amp;"","")</f>
        <v/>
      </c>
      <c r="P68" s="107" t="str">
        <f>IFERROR(VLOOKUP($A68,'★共通（5-1-1）'!$A$9:$AH$126,16,FALSE)&amp;"","")</f>
        <v/>
      </c>
      <c r="Q68" s="107" t="str">
        <f>IFERROR(VLOOKUP($A68,'★共通（5-1-1）'!$A$9:$AH$126,17,FALSE)&amp;"","")</f>
        <v/>
      </c>
      <c r="R68" s="107" t="str">
        <f>IFERROR(VLOOKUP($A68,'★共通（5-1-1）'!$A$9:$AH$126,18,FALSE)&amp;"","")</f>
        <v/>
      </c>
      <c r="S68" s="107" t="str">
        <f>IFERROR(VLOOKUP($A68,'★共通（5-1-1）'!$A$9:$AH$126,19,FALSE)&amp;"","")</f>
        <v/>
      </c>
      <c r="T68" s="107" t="str">
        <f>IFERROR(VLOOKUP($A68,'★共通（5-1-1）'!$A$9:$AH$126,20,FALSE)&amp;"","")</f>
        <v/>
      </c>
      <c r="U68" s="107" t="str">
        <f>IFERROR(VLOOKUP($A68,'★共通（5-1-1）'!$A$9:$AH$126,21,FALSE)&amp;"","")</f>
        <v/>
      </c>
      <c r="V68" s="107" t="str">
        <f>IFERROR(VLOOKUP($A68,'★共通（5-1-1）'!$A$9:$AH$126,22,FALSE)&amp;"","")</f>
        <v/>
      </c>
      <c r="W68" s="107" t="str">
        <f>IFERROR(VLOOKUP($A68,'★共通（5-1-1）'!$A$9:$AH$126,23,FALSE)&amp;"","")</f>
        <v/>
      </c>
      <c r="X68" s="107" t="str">
        <f>IFERROR(VLOOKUP($A68,'★共通（5-1-1）'!$A$9:$AH$126,24,FALSE)&amp;"","")</f>
        <v/>
      </c>
      <c r="Y68" s="107" t="str">
        <f>IFERROR(VLOOKUP($A68,'★共通（5-1-1）'!$A$9:$AH$126,25,FALSE)&amp;"","")</f>
        <v/>
      </c>
      <c r="Z68" s="107" t="str">
        <f>IFERROR(VLOOKUP($A68,'★共通（5-1-1）'!$A$9:$AH$126,26,FALSE)&amp;"","")</f>
        <v/>
      </c>
      <c r="AA68" s="107" t="str">
        <f>IFERROR(VLOOKUP($A68,'★共通（5-1-1）'!$A$9:$AH$126,27,FALSE)&amp;"","")</f>
        <v>86</v>
      </c>
      <c r="AB68" s="107" t="str">
        <f>IFERROR(VLOOKUP($A68,'★共通（5-1-1）'!$A$9:$AH$126,28,FALSE)&amp;"","")</f>
        <v/>
      </c>
      <c r="AC68" s="107" t="str">
        <f>IFERROR(VLOOKUP($A68,'★共通（5-1-1）'!$A$9:$AH$126,29,FALSE)&amp;"","")</f>
        <v/>
      </c>
      <c r="AD68" s="107" t="str">
        <f>IFERROR(VLOOKUP($A68,'★共通（5-1-1）'!$A$9:$AH$126,30,FALSE)&amp;"","")</f>
        <v>86</v>
      </c>
      <c r="AE68" s="107" t="str">
        <f>IFERROR(VLOOKUP($A68,'★共通（5-1-1）'!$A$9:$AH$126,31,FALSE)&amp;"","")</f>
        <v>86</v>
      </c>
      <c r="AF68" s="107" t="str">
        <f>IFERROR(VLOOKUP($A68,'★共通（5-1-1）'!$A$9:$AH$126,32,FALSE)&amp;"","")</f>
        <v>86</v>
      </c>
      <c r="AG68" s="107" t="str">
        <f>IFERROR(VLOOKUP($A68,'★共通（5-1-1）'!$A$9:$AH$126,33,FALSE)&amp;"","")</f>
        <v>86</v>
      </c>
      <c r="AH68" s="107" t="str">
        <f>IFERROR(VLOOKUP($A68,'★共通（5-1-1）'!$A$9:$AH$126,34,FALSE)&amp;"","")</f>
        <v/>
      </c>
      <c r="AI68" s="66"/>
      <c r="AJ68" s="69"/>
      <c r="AK68" s="66"/>
      <c r="AL68" s="66"/>
      <c r="AM68" s="59"/>
    </row>
    <row r="69" spans="1:39" ht="201" customHeight="1">
      <c r="A69" s="105">
        <v>62</v>
      </c>
      <c r="B69" s="105" t="str">
        <f>IFERROR(VLOOKUP($A69,'★共通（5-1-1）'!$A$9:$AH$126,2,FALSE)&amp;"","")</f>
        <v>介護報酬の見直し</v>
      </c>
      <c r="C69" s="106" t="str">
        <f>IFERROR(VLOOKUP($A69,'★共通（5-1-1）'!$A$9:$AH$126,3,FALSE)&amp;"","")</f>
        <v>施設系サービスにおける栄養ケア・マネジメントの充実</v>
      </c>
      <c r="D69" s="105" t="str">
        <f>IFERROR(VLOOKUP($A69,'★共通（5-1-1）'!$A$9:$AH$126,4,FALSE)&amp;"","")</f>
        <v>栄養ケア・マネジメント未実施の減算
栄養マネジメント強化加算
経口維持加算</v>
      </c>
      <c r="E69" s="105" t="str">
        <f>IFERROR(VLOOKUP($A69,'★共通（5-1-1）'!$A$9:$AH$126,5,FALSE)&amp;"","")</f>
        <v>新</v>
      </c>
      <c r="F69" s="106" t="str">
        <f>IFERROR(VLOOKUP($A69,'★共通（5-1-1）'!$A$9:$AH$126,6,FALSE)&amp;"","")</f>
        <v>・介護保険施設における栄養ケア・マネジメントの取組を一層強化する観点から、以下の見直しを行う。
　ア 施設系サービスにおける栄養マネジメント加算を廃止し、栄養ケア・マネジメントを基本サービスとして行うこととする。このため、現行の栄養士に加えて、管理栄養士の配置を位置付ける（栄養士又は管理栄養士の配置を求める）とともに、入所者ごとの状態に応じた栄養管理を計画的に行うことを求める。栄養ケア・マネジメントが実施されていない場合は、基本報酬を減算する。その際、３年の経過措置期間を設けることとする。
　イ 低栄養リスクが高い者のみを対象とする低栄養リスク改善加算について、入所者全員への丁寧な栄養ケアの実施や栄養ケアに係る体制の充実を評価する加算に見直す。その際、CHASE へのデータ提出とフィードバックの活用による更なる PDCA サイクルの推進・ケアの向上を図ることを要件の一つとする（※３（２）①イ参照）。また、管理栄養士の配置について、栄養ケア・マネジメントの質を確保しつつ、管理栄養士が柔軟な働き方ができるようにする観点から、常勤換算方式による確保を求めることとする。さらに、褥瘡管理に関する取組を進める観点から、同加算と褥瘡マネジメント加算との併算定を可能とする。
　ウ 経口維持加算について、継続的な経口維持に関する取組を進める観点から、原則６月とする算定期間の要件を廃止する。</v>
      </c>
      <c r="G69" s="107" t="str">
        <f>IFERROR(VLOOKUP($A69,'★共通（5-1-1）'!$A$9:$AH$126,7,FALSE)&amp;"","")</f>
        <v/>
      </c>
      <c r="H69" s="107" t="str">
        <f>IFERROR(VLOOKUP($A69,'★共通（5-1-1）'!$A$9:$AH$126,8,FALSE)&amp;"","")</f>
        <v/>
      </c>
      <c r="I69" s="107" t="str">
        <f>IFERROR(VLOOKUP($A69,'★共通（5-1-1）'!$A$9:$AH$126,9,FALSE)&amp;"","")</f>
        <v/>
      </c>
      <c r="J69" s="107" t="str">
        <f>IFERROR(VLOOKUP($A69,'★共通（5-1-1）'!$A$9:$AH$126,10,FALSE)&amp;"","")</f>
        <v/>
      </c>
      <c r="K69" s="107" t="str">
        <f>IFERROR(VLOOKUP($A69,'★共通（5-1-1）'!$A$9:$AH$126,11,FALSE)&amp;"","")</f>
        <v/>
      </c>
      <c r="L69" s="107" t="str">
        <f>IFERROR(VLOOKUP($A69,'★共通（5-1-1）'!$A$9:$AH$126,12,FALSE)&amp;"","")</f>
        <v/>
      </c>
      <c r="M69" s="107" t="str">
        <f>IFERROR(VLOOKUP($A69,'★共通（5-1-1）'!$A$9:$AH$126,13,FALSE)&amp;"","")</f>
        <v/>
      </c>
      <c r="N69" s="107" t="str">
        <f>IFERROR(VLOOKUP($A69,'★共通（5-1-1）'!$A$9:$AH$126,14,FALSE)&amp;"","")</f>
        <v/>
      </c>
      <c r="O69" s="107" t="str">
        <f>IFERROR(VLOOKUP($A69,'★共通（5-1-1）'!$A$9:$AH$126,15,FALSE)&amp;"","")</f>
        <v/>
      </c>
      <c r="P69" s="107" t="str">
        <f>IFERROR(VLOOKUP($A69,'★共通（5-1-1）'!$A$9:$AH$126,16,FALSE)&amp;"","")</f>
        <v/>
      </c>
      <c r="Q69" s="107" t="str">
        <f>IFERROR(VLOOKUP($A69,'★共通（5-1-1）'!$A$9:$AH$126,17,FALSE)&amp;"","")</f>
        <v/>
      </c>
      <c r="R69" s="107" t="str">
        <f>IFERROR(VLOOKUP($A69,'★共通（5-1-1）'!$A$9:$AH$126,18,FALSE)&amp;"","")</f>
        <v/>
      </c>
      <c r="S69" s="107" t="str">
        <f>IFERROR(VLOOKUP($A69,'★共通（5-1-1）'!$A$9:$AH$126,19,FALSE)&amp;"","")</f>
        <v/>
      </c>
      <c r="T69" s="107" t="str">
        <f>IFERROR(VLOOKUP($A69,'★共通（5-1-1）'!$A$9:$AH$126,20,FALSE)&amp;"","")</f>
        <v/>
      </c>
      <c r="U69" s="107" t="str">
        <f>IFERROR(VLOOKUP($A69,'★共通（5-1-1）'!$A$9:$AH$126,21,FALSE)&amp;"","")</f>
        <v/>
      </c>
      <c r="V69" s="107" t="str">
        <f>IFERROR(VLOOKUP($A69,'★共通（5-1-1）'!$A$9:$AH$126,22,FALSE)&amp;"","")</f>
        <v/>
      </c>
      <c r="W69" s="107" t="str">
        <f>IFERROR(VLOOKUP($A69,'★共通（5-1-1）'!$A$9:$AH$126,23,FALSE)&amp;"","")</f>
        <v/>
      </c>
      <c r="X69" s="107" t="str">
        <f>IFERROR(VLOOKUP($A69,'★共通（5-1-1）'!$A$9:$AH$126,24,FALSE)&amp;"","")</f>
        <v/>
      </c>
      <c r="Y69" s="107" t="str">
        <f>IFERROR(VLOOKUP($A69,'★共通（5-1-1）'!$A$9:$AH$126,25,FALSE)&amp;"","")</f>
        <v/>
      </c>
      <c r="Z69" s="107" t="str">
        <f>IFERROR(VLOOKUP($A69,'★共通（5-1-1）'!$A$9:$AH$126,26,FALSE)&amp;"","")</f>
        <v/>
      </c>
      <c r="AA69" s="107" t="str">
        <f>IFERROR(VLOOKUP($A69,'★共通（5-1-1）'!$A$9:$AH$126,27,FALSE)&amp;"","")</f>
        <v>87</v>
      </c>
      <c r="AB69" s="107" t="str">
        <f>IFERROR(VLOOKUP($A69,'★共通（5-1-1）'!$A$9:$AH$126,28,FALSE)&amp;"","")</f>
        <v/>
      </c>
      <c r="AC69" s="107" t="str">
        <f>IFERROR(VLOOKUP($A69,'★共通（5-1-1）'!$A$9:$AH$126,29,FALSE)&amp;"","")</f>
        <v/>
      </c>
      <c r="AD69" s="107" t="str">
        <f>IFERROR(VLOOKUP($A69,'★共通（5-1-1）'!$A$9:$AH$126,30,FALSE)&amp;"","")</f>
        <v>87</v>
      </c>
      <c r="AE69" s="107" t="str">
        <f>IFERROR(VLOOKUP($A69,'★共通（5-1-1）'!$A$9:$AH$126,31,FALSE)&amp;"","")</f>
        <v>87</v>
      </c>
      <c r="AF69" s="107" t="str">
        <f>IFERROR(VLOOKUP($A69,'★共通（5-1-1）'!$A$9:$AH$126,32,FALSE)&amp;"","")</f>
        <v>87</v>
      </c>
      <c r="AG69" s="107" t="str">
        <f>IFERROR(VLOOKUP($A69,'★共通（5-1-1）'!$A$9:$AH$126,33,FALSE)&amp;"","")</f>
        <v>87</v>
      </c>
      <c r="AH69" s="107" t="str">
        <f>IFERROR(VLOOKUP($A69,'★共通（5-1-1）'!$A$9:$AH$126,34,FALSE)&amp;"","")</f>
        <v/>
      </c>
      <c r="AI69" s="61"/>
      <c r="AJ69" s="61"/>
      <c r="AK69" s="61"/>
      <c r="AL69" s="61"/>
    </row>
    <row r="70" spans="1:39" ht="135.75" customHeight="1">
      <c r="A70" s="105">
        <v>63</v>
      </c>
      <c r="B70" s="105" t="str">
        <f>IFERROR(VLOOKUP($A70,'★共通（5-1-1）'!$A$9:$AH$126,2,FALSE)&amp;"","")</f>
        <v>人員基準・設備基準</v>
      </c>
      <c r="C70" s="106" t="str">
        <f>IFERROR(VLOOKUP($A70,'★共通（5-1-1）'!$A$9:$AH$126,3,FALSE)&amp;"","")</f>
        <v>多職種連携における管理栄養士の関与の強化</v>
      </c>
      <c r="D70" s="105" t="str">
        <f>IFERROR(VLOOKUP($A70,'★共通（5-1-1）'!$A$9:$AH$126,4,FALSE)&amp;"","")</f>
        <v/>
      </c>
      <c r="E70" s="105" t="str">
        <f>IFERROR(VLOOKUP($A70,'★共通（5-1-1）'!$A$9:$AH$126,5,FALSE)&amp;"","")</f>
        <v/>
      </c>
      <c r="F70" s="106" t="str">
        <f>IFERROR(VLOOKUP($A70,'★共通（5-1-1）'!$A$9:$AH$126,6,FALSE)&amp;"","")</f>
        <v>・介護保険施設において多職種連携で行う取組について、管理栄養士の役割や関与を強化する観点から、以下の見直しを行う。
　ア 看取り期における栄養ケアの充実を図る観点から、介護保険施設における看取りへの対応に係る加算（看取り介護加算、ターミナルケア加算）又は基本報酬の算定要件において、関与する専門職として管理栄養士を明記する。
　イ 褥瘡の発生や改善は栄養と大きく関わることを踏まえ、褥瘡マネジメント加算、褥瘡対策指導管理の算定要件において、関与する専門職として管理栄養士を明記する。</v>
      </c>
      <c r="G70" s="107" t="str">
        <f>IFERROR(VLOOKUP($A70,'★共通（5-1-1）'!$A$9:$AH$126,7,FALSE)&amp;"","")</f>
        <v/>
      </c>
      <c r="H70" s="107" t="str">
        <f>IFERROR(VLOOKUP($A70,'★共通（5-1-1）'!$A$9:$AH$126,8,FALSE)&amp;"","")</f>
        <v/>
      </c>
      <c r="I70" s="107" t="str">
        <f>IFERROR(VLOOKUP($A70,'★共通（5-1-1）'!$A$9:$AH$126,9,FALSE)&amp;"","")</f>
        <v/>
      </c>
      <c r="J70" s="107" t="str">
        <f>IFERROR(VLOOKUP($A70,'★共通（5-1-1）'!$A$9:$AH$126,10,FALSE)&amp;"","")</f>
        <v/>
      </c>
      <c r="K70" s="107" t="str">
        <f>IFERROR(VLOOKUP($A70,'★共通（5-1-1）'!$A$9:$AH$126,11,FALSE)&amp;"","")</f>
        <v/>
      </c>
      <c r="L70" s="107" t="str">
        <f>IFERROR(VLOOKUP($A70,'★共通（5-1-1）'!$A$9:$AH$126,12,FALSE)&amp;"","")</f>
        <v/>
      </c>
      <c r="M70" s="107" t="str">
        <f>IFERROR(VLOOKUP($A70,'★共通（5-1-1）'!$A$9:$AH$126,13,FALSE)&amp;"","")</f>
        <v/>
      </c>
      <c r="N70" s="107" t="str">
        <f>IFERROR(VLOOKUP($A70,'★共通（5-1-1）'!$A$9:$AH$126,14,FALSE)&amp;"","")</f>
        <v/>
      </c>
      <c r="O70" s="107" t="str">
        <f>IFERROR(VLOOKUP($A70,'★共通（5-1-1）'!$A$9:$AH$126,15,FALSE)&amp;"","")</f>
        <v>88</v>
      </c>
      <c r="P70" s="107" t="str">
        <f>IFERROR(VLOOKUP($A70,'★共通（5-1-1）'!$A$9:$AH$126,16,FALSE)&amp;"","")</f>
        <v/>
      </c>
      <c r="Q70" s="107" t="str">
        <f>IFERROR(VLOOKUP($A70,'★共通（5-1-1）'!$A$9:$AH$126,17,FALSE)&amp;"","")</f>
        <v/>
      </c>
      <c r="R70" s="107" t="str">
        <f>IFERROR(VLOOKUP($A70,'★共通（5-1-1）'!$A$9:$AH$126,18,FALSE)&amp;"","")</f>
        <v/>
      </c>
      <c r="S70" s="107" t="str">
        <f>IFERROR(VLOOKUP($A70,'★共通（5-1-1）'!$A$9:$AH$126,19,FALSE)&amp;"","")</f>
        <v/>
      </c>
      <c r="T70" s="107" t="str">
        <f>IFERROR(VLOOKUP($A70,'★共通（5-1-1）'!$A$9:$AH$126,20,FALSE)&amp;"","")</f>
        <v/>
      </c>
      <c r="U70" s="107" t="str">
        <f>IFERROR(VLOOKUP($A70,'★共通（5-1-1）'!$A$9:$AH$126,21,FALSE)&amp;"","")</f>
        <v/>
      </c>
      <c r="V70" s="107" t="str">
        <f>IFERROR(VLOOKUP($A70,'★共通（5-1-1）'!$A$9:$AH$126,22,FALSE)&amp;"","")</f>
        <v/>
      </c>
      <c r="W70" s="107" t="str">
        <f>IFERROR(VLOOKUP($A70,'★共通（5-1-1）'!$A$9:$AH$126,23,FALSE)&amp;"","")</f>
        <v/>
      </c>
      <c r="X70" s="107" t="str">
        <f>IFERROR(VLOOKUP($A70,'★共通（5-1-1）'!$A$9:$AH$126,24,FALSE)&amp;"","")</f>
        <v/>
      </c>
      <c r="Y70" s="107" t="str">
        <f>IFERROR(VLOOKUP($A70,'★共通（5-1-1）'!$A$9:$AH$126,25,FALSE)&amp;"","")</f>
        <v/>
      </c>
      <c r="Z70" s="107" t="str">
        <f>IFERROR(VLOOKUP($A70,'★共通（5-1-1）'!$A$9:$AH$126,26,FALSE)&amp;"","")</f>
        <v/>
      </c>
      <c r="AA70" s="107" t="str">
        <f>IFERROR(VLOOKUP($A70,'★共通（5-1-1）'!$A$9:$AH$126,27,FALSE)&amp;"","")</f>
        <v>88</v>
      </c>
      <c r="AB70" s="107" t="str">
        <f>IFERROR(VLOOKUP($A70,'★共通（5-1-1）'!$A$9:$AH$126,28,FALSE)&amp;"","")</f>
        <v/>
      </c>
      <c r="AC70" s="107" t="str">
        <f>IFERROR(VLOOKUP($A70,'★共通（5-1-1）'!$A$9:$AH$126,29,FALSE)&amp;"","")</f>
        <v/>
      </c>
      <c r="AD70" s="107" t="str">
        <f>IFERROR(VLOOKUP($A70,'★共通（5-1-1）'!$A$9:$AH$126,30,FALSE)&amp;"","")</f>
        <v>88</v>
      </c>
      <c r="AE70" s="107" t="str">
        <f>IFERROR(VLOOKUP($A70,'★共通（5-1-1）'!$A$9:$AH$126,31,FALSE)&amp;"","")</f>
        <v>88</v>
      </c>
      <c r="AF70" s="107" t="str">
        <f>IFERROR(VLOOKUP($A70,'★共通（5-1-1）'!$A$9:$AH$126,32,FALSE)&amp;"","")</f>
        <v>88</v>
      </c>
      <c r="AG70" s="107" t="str">
        <f>IFERROR(VLOOKUP($A70,'★共通（5-1-1）'!$A$9:$AH$126,33,FALSE)&amp;"","")</f>
        <v>88</v>
      </c>
      <c r="AH70" s="107" t="str">
        <f>IFERROR(VLOOKUP($A70,'★共通（5-1-1）'!$A$9:$AH$126,34,FALSE)&amp;"","")</f>
        <v/>
      </c>
      <c r="AI70" s="66"/>
      <c r="AJ70" s="61"/>
      <c r="AK70" s="66"/>
      <c r="AL70" s="61"/>
    </row>
    <row r="71" spans="1:39" ht="130.5" customHeight="1">
      <c r="A71" s="105">
        <v>64</v>
      </c>
      <c r="B71" s="105" t="str">
        <f>IFERROR(VLOOKUP($A71,'★共通（5-1-1）'!$A$9:$AH$126,2,FALSE)&amp;"","")</f>
        <v>介護報酬の見直し</v>
      </c>
      <c r="C71" s="106" t="str">
        <f>IFERROR(VLOOKUP($A71,'★共通（5-1-1）'!$A$9:$AH$126,3,FALSE)&amp;"","")</f>
        <v>通所系サービス等における口腔機能向上の取組の充実</v>
      </c>
      <c r="D71" s="105" t="str">
        <f>IFERROR(VLOOKUP($A71,'★共通（5-1-1）'!$A$9:$AH$126,4,FALSE)&amp;"","")</f>
        <v>口腔・栄養スクリーニング加算Ⅰ（新）
口腔・栄養スクリーニング加算Ⅱ（新）
口腔機能向上加算Ⅰ
口腔機能向上加算Ⅱ（新）</v>
      </c>
      <c r="E71" s="105" t="str">
        <f>IFERROR(VLOOKUP($A71,'★共通（5-1-1）'!$A$9:$AH$126,5,FALSE)&amp;"","")</f>
        <v/>
      </c>
      <c r="F71" s="106" t="str">
        <f>IFERROR(VLOOKUP($A71,'★共通（5-1-1）'!$A$9:$AH$126,6,FALSE)&amp;"","")</f>
        <v>・通所系サービス、多機能系サービス、居住系サービスについて、利用者の口腔機能低下を早期に確認し、適切な管理等を行うことによって、口腔機能低下の重症化等の予防、維持、回復等につなげる観点から、介護職員が実施可能な口腔スクリーニングの実施を評価する新たな加算を創設する。その際、目的及び方法等に鑑み、栄養スクリーニング加算による取組・評価と一体的に行うものとする。※新設
　また、通所介護、地域密着型通所介護、認知症対応型通所介護、通所リハビリテーションを対象とする口腔機能向上加算について、看護小規模多機能型居宅介護を新たに対象とするとともに、CHASE へのデータ提出とフィードバックの活用による更なる PDCA サイクルの推進・ケアの向上を図ることを評価する新たな区分を設ける。（※３（２）①イ参照）</v>
      </c>
      <c r="G71" s="107" t="str">
        <f>IFERROR(VLOOKUP($A71,'★共通（5-1-1）'!$A$9:$AH$126,7,FALSE)&amp;"","")</f>
        <v/>
      </c>
      <c r="H71" s="107" t="str">
        <f>IFERROR(VLOOKUP($A71,'★共通（5-1-1）'!$A$9:$AH$126,8,FALSE)&amp;"","")</f>
        <v/>
      </c>
      <c r="I71" s="107" t="str">
        <f>IFERROR(VLOOKUP($A71,'★共通（5-1-1）'!$A$9:$AH$126,9,FALSE)&amp;"","")</f>
        <v/>
      </c>
      <c r="J71" s="107" t="str">
        <f>IFERROR(VLOOKUP($A71,'★共通（5-1-1）'!$A$9:$AH$126,10,FALSE)&amp;"","")</f>
        <v/>
      </c>
      <c r="K71" s="107" t="str">
        <f>IFERROR(VLOOKUP($A71,'★共通（5-1-1）'!$A$9:$AH$126,11,FALSE)&amp;"","")</f>
        <v/>
      </c>
      <c r="L71" s="107" t="str">
        <f>IFERROR(VLOOKUP($A71,'★共通（5-1-1）'!$A$9:$AH$126,12,FALSE)&amp;"","")</f>
        <v>89</v>
      </c>
      <c r="M71" s="107" t="str">
        <f>IFERROR(VLOOKUP($A71,'★共通（5-1-1）'!$A$9:$AH$126,13,FALSE)&amp;"","")</f>
        <v>89</v>
      </c>
      <c r="N71" s="107" t="str">
        <f>IFERROR(VLOOKUP($A71,'★共通（5-1-1）'!$A$9:$AH$126,14,FALSE)&amp;"","")</f>
        <v/>
      </c>
      <c r="O71" s="107" t="str">
        <f>IFERROR(VLOOKUP($A71,'★共通（5-1-1）'!$A$9:$AH$126,15,FALSE)&amp;"","")</f>
        <v/>
      </c>
      <c r="P71" s="107" t="str">
        <f>IFERROR(VLOOKUP($A71,'★共通（5-1-1）'!$A$9:$AH$126,16,FALSE)&amp;"","")</f>
        <v>89</v>
      </c>
      <c r="Q71" s="107" t="str">
        <f>IFERROR(VLOOKUP($A71,'★共通（5-1-1）'!$A$9:$AH$126,17,FALSE)&amp;"","")</f>
        <v/>
      </c>
      <c r="R71" s="107" t="str">
        <f>IFERROR(VLOOKUP($A71,'★共通（5-1-1）'!$A$9:$AH$126,18,FALSE)&amp;"","")</f>
        <v/>
      </c>
      <c r="S71" s="107" t="str">
        <f>IFERROR(VLOOKUP($A71,'★共通（5-1-1）'!$A$9:$AH$126,19,FALSE)&amp;"","")</f>
        <v/>
      </c>
      <c r="T71" s="107" t="str">
        <f>IFERROR(VLOOKUP($A71,'★共通（5-1-1）'!$A$9:$AH$126,20,FALSE)&amp;"","")</f>
        <v/>
      </c>
      <c r="U71" s="107" t="str">
        <f>IFERROR(VLOOKUP($A71,'★共通（5-1-1）'!$A$9:$AH$126,21,FALSE)&amp;"","")</f>
        <v>89</v>
      </c>
      <c r="V71" s="107" t="str">
        <f>IFERROR(VLOOKUP($A71,'★共通（5-1-1）'!$A$9:$AH$126,22,FALSE)&amp;"","")</f>
        <v>89</v>
      </c>
      <c r="W71" s="107" t="str">
        <f>IFERROR(VLOOKUP($A71,'★共通（5-1-1）'!$A$9:$AH$126,23,FALSE)&amp;"","")</f>
        <v>89</v>
      </c>
      <c r="X71" s="107" t="str">
        <f>IFERROR(VLOOKUP($A71,'★共通（5-1-1）'!$A$9:$AH$126,24,FALSE)&amp;"","")</f>
        <v>89</v>
      </c>
      <c r="Y71" s="107" t="str">
        <f>IFERROR(VLOOKUP($A71,'★共通（5-1-1）'!$A$9:$AH$126,25,FALSE)&amp;"","")</f>
        <v>89</v>
      </c>
      <c r="Z71" s="107" t="str">
        <f>IFERROR(VLOOKUP($A71,'★共通（5-1-1）'!$A$9:$AH$126,26,FALSE)&amp;"","")</f>
        <v>89</v>
      </c>
      <c r="AA71" s="107" t="str">
        <f>IFERROR(VLOOKUP($A71,'★共通（5-1-1）'!$A$9:$AH$126,27,FALSE)&amp;"","")</f>
        <v/>
      </c>
      <c r="AB71" s="107" t="str">
        <f>IFERROR(VLOOKUP($A71,'★共通（5-1-1）'!$A$9:$AH$126,28,FALSE)&amp;"","")</f>
        <v>89</v>
      </c>
      <c r="AC71" s="107" t="str">
        <f>IFERROR(VLOOKUP($A71,'★共通（5-1-1）'!$A$9:$AH$126,29,FALSE)&amp;"","")</f>
        <v/>
      </c>
      <c r="AD71" s="107" t="str">
        <f>IFERROR(VLOOKUP($A71,'★共通（5-1-1）'!$A$9:$AH$126,30,FALSE)&amp;"","")</f>
        <v/>
      </c>
      <c r="AE71" s="107" t="str">
        <f>IFERROR(VLOOKUP($A71,'★共通（5-1-1）'!$A$9:$AH$126,31,FALSE)&amp;"","")</f>
        <v/>
      </c>
      <c r="AF71" s="107" t="str">
        <f>IFERROR(VLOOKUP($A71,'★共通（5-1-1）'!$A$9:$AH$126,32,FALSE)&amp;"","")</f>
        <v/>
      </c>
      <c r="AG71" s="107" t="str">
        <f>IFERROR(VLOOKUP($A71,'★共通（5-1-1）'!$A$9:$AH$126,33,FALSE)&amp;"","")</f>
        <v/>
      </c>
      <c r="AH71" s="107" t="str">
        <f>IFERROR(VLOOKUP($A71,'★共通（5-1-1）'!$A$9:$AH$126,34,FALSE)&amp;"","")</f>
        <v/>
      </c>
      <c r="AI71" s="61"/>
      <c r="AJ71" s="61"/>
      <c r="AK71" s="61"/>
      <c r="AL71" s="61"/>
      <c r="AM71" s="59"/>
    </row>
    <row r="72" spans="1:39" ht="173.25" customHeight="1">
      <c r="A72" s="105">
        <v>65</v>
      </c>
      <c r="B72" s="105" t="str">
        <f>IFERROR(VLOOKUP($A72,'★共通（5-1-1）'!$A$9:$AH$126,2,FALSE)&amp;"","")</f>
        <v>介護報酬の見直し</v>
      </c>
      <c r="C72" s="106" t="str">
        <f>IFERROR(VLOOKUP($A72,'★共通（5-1-1）'!$A$9:$AH$126,3,FALSE)&amp;"","")</f>
        <v>通所系サービス等における栄養ケア・マネジメントの充実</v>
      </c>
      <c r="D72" s="105" t="str">
        <f>IFERROR(VLOOKUP($A72,'★共通（5-1-1）'!$A$9:$AH$126,4,FALSE)&amp;"","")</f>
        <v>栄養アセスメント加算（新）
栄養改善加算</v>
      </c>
      <c r="E72" s="105" t="str">
        <f>IFERROR(VLOOKUP($A72,'★共通（5-1-1）'!$A$9:$AH$126,5,FALSE)&amp;"","")</f>
        <v/>
      </c>
      <c r="F72" s="106" t="str">
        <f>IFERROR(VLOOKUP($A72,'★共通（5-1-1）'!$A$9:$AH$126,6,FALSE)&amp;"","")</f>
        <v>・通所系サービス等について、栄養改善が必要な者を的確に把握し、適切なサービスにつなげていく観点から、以下の見直しを行う。
　ア 管理栄養士と介護職員等の連携による栄養アセスメントの取組を評価する新たな加算を創設する。その際、CHASE へのデータ提出とフィードバックの活用による更なる PDCA サイクルの推進・ケアの向上を図ることを要件の一つとする。（※３（２）①イ参照）
　イ 栄養改善加算について、栄養改善が必要な者に適切な栄養管理を行う観点から、事業所の管理栄養士が必要に応じて居宅を訪問しての栄養改善サービスの取組を行うことを求めるとともに、評価の充実を図る。
　ウ ア及びイにおける管理栄養士については、外部（他の介護事業所、医療機関、介護保険施設又は栄養ケア・ステーション）との連携による配置を可能とする。
　エ ア及びイの加算については、通所系サービスに加えて、看護小規模多機能型居宅介護を対象とする。</v>
      </c>
      <c r="G72" s="107" t="str">
        <f>IFERROR(VLOOKUP($A72,'★共通（5-1-1）'!$A$9:$AH$126,7,FALSE)&amp;"","")</f>
        <v/>
      </c>
      <c r="H72" s="107" t="str">
        <f>IFERROR(VLOOKUP($A72,'★共通（5-1-1）'!$A$9:$AH$126,8,FALSE)&amp;"","")</f>
        <v/>
      </c>
      <c r="I72" s="107" t="str">
        <f>IFERROR(VLOOKUP($A72,'★共通（5-1-1）'!$A$9:$AH$126,9,FALSE)&amp;"","")</f>
        <v/>
      </c>
      <c r="J72" s="107" t="str">
        <f>IFERROR(VLOOKUP($A72,'★共通（5-1-1）'!$A$9:$AH$126,10,FALSE)&amp;"","")</f>
        <v/>
      </c>
      <c r="K72" s="107" t="str">
        <f>IFERROR(VLOOKUP($A72,'★共通（5-1-1）'!$A$9:$AH$126,11,FALSE)&amp;"","")</f>
        <v/>
      </c>
      <c r="L72" s="107" t="str">
        <f>IFERROR(VLOOKUP($A72,'★共通（5-1-1）'!$A$9:$AH$126,12,FALSE)&amp;"","")</f>
        <v>90</v>
      </c>
      <c r="M72" s="107" t="str">
        <f>IFERROR(VLOOKUP($A72,'★共通（5-1-1）'!$A$9:$AH$126,13,FALSE)&amp;"","")</f>
        <v>90</v>
      </c>
      <c r="N72" s="107" t="str">
        <f>IFERROR(VLOOKUP($A72,'★共通（5-1-1）'!$A$9:$AH$126,14,FALSE)&amp;"","")</f>
        <v/>
      </c>
      <c r="O72" s="107" t="str">
        <f>IFERROR(VLOOKUP($A72,'★共通（5-1-1）'!$A$9:$AH$126,15,FALSE)&amp;"","")</f>
        <v/>
      </c>
      <c r="P72" s="107" t="str">
        <f>IFERROR(VLOOKUP($A72,'★共通（5-1-1）'!$A$9:$AH$126,16,FALSE)&amp;"","")</f>
        <v/>
      </c>
      <c r="Q72" s="107" t="str">
        <f>IFERROR(VLOOKUP($A72,'★共通（5-1-1）'!$A$9:$AH$126,17,FALSE)&amp;"","")</f>
        <v/>
      </c>
      <c r="R72" s="107" t="str">
        <f>IFERROR(VLOOKUP($A72,'★共通（5-1-1）'!$A$9:$AH$126,18,FALSE)&amp;"","")</f>
        <v/>
      </c>
      <c r="S72" s="107" t="str">
        <f>IFERROR(VLOOKUP($A72,'★共通（5-1-1）'!$A$9:$AH$126,19,FALSE)&amp;"","")</f>
        <v/>
      </c>
      <c r="T72" s="107" t="str">
        <f>IFERROR(VLOOKUP($A72,'★共通（5-1-1）'!$A$9:$AH$126,20,FALSE)&amp;"","")</f>
        <v/>
      </c>
      <c r="U72" s="107" t="str">
        <f>IFERROR(VLOOKUP($A72,'★共通（5-1-1）'!$A$9:$AH$126,21,FALSE)&amp;"","")</f>
        <v>90</v>
      </c>
      <c r="V72" s="107" t="str">
        <f>IFERROR(VLOOKUP($A72,'★共通（5-1-1）'!$A$9:$AH$126,22,FALSE)&amp;"","")</f>
        <v/>
      </c>
      <c r="W72" s="107" t="str">
        <f>IFERROR(VLOOKUP($A72,'★共通（5-1-1）'!$A$9:$AH$126,23,FALSE)&amp;"","")</f>
        <v>90</v>
      </c>
      <c r="X72" s="107" t="str">
        <f>IFERROR(VLOOKUP($A72,'★共通（5-1-1）'!$A$9:$AH$126,24,FALSE)&amp;"","")</f>
        <v/>
      </c>
      <c r="Y72" s="107" t="str">
        <f>IFERROR(VLOOKUP($A72,'★共通（5-1-1）'!$A$9:$AH$126,25,FALSE)&amp;"","")</f>
        <v/>
      </c>
      <c r="Z72" s="107" t="str">
        <f>IFERROR(VLOOKUP($A72,'★共通（5-1-1）'!$A$9:$AH$126,26,FALSE)&amp;"","")</f>
        <v/>
      </c>
      <c r="AA72" s="107" t="str">
        <f>IFERROR(VLOOKUP($A72,'★共通（5-1-1）'!$A$9:$AH$126,27,FALSE)&amp;"","")</f>
        <v/>
      </c>
      <c r="AB72" s="107" t="str">
        <f>IFERROR(VLOOKUP($A72,'★共通（5-1-1）'!$A$9:$AH$126,28,FALSE)&amp;"","")</f>
        <v>90</v>
      </c>
      <c r="AC72" s="107" t="str">
        <f>IFERROR(VLOOKUP($A72,'★共通（5-1-1）'!$A$9:$AH$126,29,FALSE)&amp;"","")</f>
        <v/>
      </c>
      <c r="AD72" s="107" t="str">
        <f>IFERROR(VLOOKUP($A72,'★共通（5-1-1）'!$A$9:$AH$126,30,FALSE)&amp;"","")</f>
        <v/>
      </c>
      <c r="AE72" s="107" t="str">
        <f>IFERROR(VLOOKUP($A72,'★共通（5-1-1）'!$A$9:$AH$126,31,FALSE)&amp;"","")</f>
        <v/>
      </c>
      <c r="AF72" s="107" t="str">
        <f>IFERROR(VLOOKUP($A72,'★共通（5-1-1）'!$A$9:$AH$126,32,FALSE)&amp;"","")</f>
        <v/>
      </c>
      <c r="AG72" s="107" t="str">
        <f>IFERROR(VLOOKUP($A72,'★共通（5-1-1）'!$A$9:$AH$126,33,FALSE)&amp;"","")</f>
        <v/>
      </c>
      <c r="AH72" s="107" t="str">
        <f>IFERROR(VLOOKUP($A72,'★共通（5-1-1）'!$A$9:$AH$126,34,FALSE)&amp;"","")</f>
        <v/>
      </c>
      <c r="AI72" s="65"/>
      <c r="AJ72" s="61"/>
      <c r="AK72" s="61"/>
      <c r="AL72" s="61"/>
      <c r="AM72" s="59"/>
    </row>
    <row r="73" spans="1:39" ht="59.25" customHeight="1">
      <c r="A73" s="105">
        <v>66</v>
      </c>
      <c r="B73" s="105" t="str">
        <f>IFERROR(VLOOKUP($A73,'★共通（5-1-1）'!$A$9:$AH$126,2,FALSE)&amp;"","")</f>
        <v>介護報酬の見直し</v>
      </c>
      <c r="C73" s="106" t="str">
        <f>IFERROR(VLOOKUP($A73,'★共通（5-1-1）'!$A$9:$AH$126,3,FALSE)&amp;"","")</f>
        <v>認知症グループホームにおける栄養改善の推進</v>
      </c>
      <c r="D73" s="105" t="str">
        <f>IFERROR(VLOOKUP($A73,'★共通（5-1-1）'!$A$9:$AH$126,4,FALSE)&amp;"","")</f>
        <v>栄養管理体制加算</v>
      </c>
      <c r="E73" s="105" t="str">
        <f>IFERROR(VLOOKUP($A73,'★共通（5-1-1）'!$A$9:$AH$126,5,FALSE)&amp;"","")</f>
        <v>新</v>
      </c>
      <c r="F73" s="106" t="str">
        <f>IFERROR(VLOOKUP($A73,'★共通（5-1-1）'!$A$9:$AH$126,6,FALSE)&amp;"","")</f>
        <v>・認知症グループホームについて、栄養改善の取組を進める観点から、管理栄養士（外部との連携を含む）が介護職員等へ利用者の栄養・食生活に関する助言や指導を行う体制づくりを進めることを評価する新たな加算を創設する。※新設</v>
      </c>
      <c r="G73" s="107" t="str">
        <f>IFERROR(VLOOKUP($A73,'★共通（5-1-1）'!$A$9:$AH$126,7,FALSE)&amp;"","")</f>
        <v/>
      </c>
      <c r="H73" s="107" t="str">
        <f>IFERROR(VLOOKUP($A73,'★共通（5-1-1）'!$A$9:$AH$126,8,FALSE)&amp;"","")</f>
        <v/>
      </c>
      <c r="I73" s="107" t="str">
        <f>IFERROR(VLOOKUP($A73,'★共通（5-1-1）'!$A$9:$AH$126,9,FALSE)&amp;"","")</f>
        <v/>
      </c>
      <c r="J73" s="107" t="str">
        <f>IFERROR(VLOOKUP($A73,'★共通（5-1-1）'!$A$9:$AH$126,10,FALSE)&amp;"","")</f>
        <v/>
      </c>
      <c r="K73" s="107" t="str">
        <f>IFERROR(VLOOKUP($A73,'★共通（5-1-1）'!$A$9:$AH$126,11,FALSE)&amp;"","")</f>
        <v/>
      </c>
      <c r="L73" s="107" t="str">
        <f>IFERROR(VLOOKUP($A73,'★共通（5-1-1）'!$A$9:$AH$126,12,FALSE)&amp;"","")</f>
        <v/>
      </c>
      <c r="M73" s="107" t="str">
        <f>IFERROR(VLOOKUP($A73,'★共通（5-1-1）'!$A$9:$AH$126,13,FALSE)&amp;"","")</f>
        <v/>
      </c>
      <c r="N73" s="107" t="str">
        <f>IFERROR(VLOOKUP($A73,'★共通（5-1-1）'!$A$9:$AH$126,14,FALSE)&amp;"","")</f>
        <v/>
      </c>
      <c r="O73" s="107" t="str">
        <f>IFERROR(VLOOKUP($A73,'★共通（5-1-1）'!$A$9:$AH$126,15,FALSE)&amp;"","")</f>
        <v/>
      </c>
      <c r="P73" s="107" t="str">
        <f>IFERROR(VLOOKUP($A73,'★共通（5-1-1）'!$A$9:$AH$126,16,FALSE)&amp;"","")</f>
        <v/>
      </c>
      <c r="Q73" s="107" t="str">
        <f>IFERROR(VLOOKUP($A73,'★共通（5-1-1）'!$A$9:$AH$126,17,FALSE)&amp;"","")</f>
        <v/>
      </c>
      <c r="R73" s="107" t="str">
        <f>IFERROR(VLOOKUP($A73,'★共通（5-1-1）'!$A$9:$AH$126,18,FALSE)&amp;"","")</f>
        <v/>
      </c>
      <c r="S73" s="107" t="str">
        <f>IFERROR(VLOOKUP($A73,'★共通（5-1-1）'!$A$9:$AH$126,19,FALSE)&amp;"","")</f>
        <v/>
      </c>
      <c r="T73" s="107" t="str">
        <f>IFERROR(VLOOKUP($A73,'★共通（5-1-1）'!$A$9:$AH$126,20,FALSE)&amp;"","")</f>
        <v/>
      </c>
      <c r="U73" s="107" t="str">
        <f>IFERROR(VLOOKUP($A73,'★共通（5-1-1）'!$A$9:$AH$126,21,FALSE)&amp;"","")</f>
        <v/>
      </c>
      <c r="V73" s="107" t="str">
        <f>IFERROR(VLOOKUP($A73,'★共通（5-1-1）'!$A$9:$AH$126,22,FALSE)&amp;"","")</f>
        <v/>
      </c>
      <c r="W73" s="107" t="str">
        <f>IFERROR(VLOOKUP($A73,'★共通（5-1-1）'!$A$9:$AH$126,23,FALSE)&amp;"","")</f>
        <v/>
      </c>
      <c r="X73" s="107" t="str">
        <f>IFERROR(VLOOKUP($A73,'★共通（5-1-1）'!$A$9:$AH$126,24,FALSE)&amp;"","")</f>
        <v/>
      </c>
      <c r="Y73" s="107" t="str">
        <f>IFERROR(VLOOKUP($A73,'★共通（5-1-1）'!$A$9:$AH$126,25,FALSE)&amp;"","")</f>
        <v>91</v>
      </c>
      <c r="Z73" s="107" t="str">
        <f>IFERROR(VLOOKUP($A73,'★共通（5-1-1）'!$A$9:$AH$126,26,FALSE)&amp;"","")</f>
        <v/>
      </c>
      <c r="AA73" s="107" t="str">
        <f>IFERROR(VLOOKUP($A73,'★共通（5-1-1）'!$A$9:$AH$126,27,FALSE)&amp;"","")</f>
        <v/>
      </c>
      <c r="AB73" s="107" t="str">
        <f>IFERROR(VLOOKUP($A73,'★共通（5-1-1）'!$A$9:$AH$126,28,FALSE)&amp;"","")</f>
        <v/>
      </c>
      <c r="AC73" s="107" t="str">
        <f>IFERROR(VLOOKUP($A73,'★共通（5-1-1）'!$A$9:$AH$126,29,FALSE)&amp;"","")</f>
        <v/>
      </c>
      <c r="AD73" s="107" t="str">
        <f>IFERROR(VLOOKUP($A73,'★共通（5-1-1）'!$A$9:$AH$126,30,FALSE)&amp;"","")</f>
        <v/>
      </c>
      <c r="AE73" s="107" t="str">
        <f>IFERROR(VLOOKUP($A73,'★共通（5-1-1）'!$A$9:$AH$126,31,FALSE)&amp;"","")</f>
        <v/>
      </c>
      <c r="AF73" s="107" t="str">
        <f>IFERROR(VLOOKUP($A73,'★共通（5-1-1）'!$A$9:$AH$126,32,FALSE)&amp;"","")</f>
        <v/>
      </c>
      <c r="AG73" s="107" t="str">
        <f>IFERROR(VLOOKUP($A73,'★共通（5-1-1）'!$A$9:$AH$126,33,FALSE)&amp;"","")</f>
        <v/>
      </c>
      <c r="AH73" s="107" t="str">
        <f>IFERROR(VLOOKUP($A73,'★共通（5-1-1）'!$A$9:$AH$126,34,FALSE)&amp;"","")</f>
        <v/>
      </c>
      <c r="AI73" s="65"/>
      <c r="AJ73" s="61"/>
      <c r="AK73" s="64"/>
      <c r="AL73" s="61"/>
      <c r="AM73" s="59"/>
    </row>
    <row r="74" spans="1:39" ht="288.75" customHeight="1">
      <c r="A74" s="105">
        <v>67</v>
      </c>
      <c r="B74" s="105" t="str">
        <f>IFERROR(VLOOKUP($A74,'★共通（5-1-1）'!$A$9:$AH$126,2,FALSE)&amp;"","")</f>
        <v>介護報酬の見直し</v>
      </c>
      <c r="C74" s="106" t="str">
        <f>IFERROR(VLOOKUP($A74,'★共通（5-1-1）'!$A$9:$AH$126,3,FALSE)&amp;"","")</f>
        <v>CHASE・VISIT 情報の収集・活用と PDCA サイクルの推進</v>
      </c>
      <c r="D74" s="105" t="str">
        <f>IFERROR(VLOOKUP($A74,'★共通（5-1-1）'!$A$9:$AH$126,4,FALSE)&amp;"","")</f>
        <v xml:space="preserve">科学的介護推進体制加算Ⅰ（新）
科学的介護推進体制加算Ⅱ（新）
※認知翔対応型通所介護/
個別機能訓練加算Ⅰ
個別機能訓練加算Ⅱ（新）
</v>
      </c>
      <c r="E74" s="105" t="str">
        <f>IFERROR(VLOOKUP($A74,'★共通（5-1-1）'!$A$9:$AH$126,5,FALSE)&amp;"","")</f>
        <v/>
      </c>
      <c r="F74" s="106" t="str">
        <f>IFERROR(VLOOKUP($A74,'★共通（5-1-1）'!$A$9:$AH$126,6,FALSE)&amp;"","")</f>
        <v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v>
      </c>
      <c r="G74" s="107" t="str">
        <f>IFERROR(VLOOKUP($A74,'★共通（5-1-1）'!$A$9:$AH$126,7,FALSE)&amp;"","")</f>
        <v>93
・
94
・
95</v>
      </c>
      <c r="H74" s="107" t="str">
        <f>IFERROR(VLOOKUP($A74,'★共通（5-1-1）'!$A$9:$AH$126,8,FALSE)&amp;"","")</f>
        <v>93
・
94
・
95</v>
      </c>
      <c r="I74" s="107" t="str">
        <f>IFERROR(VLOOKUP($A74,'★共通（5-1-1）'!$A$9:$AH$126,9,FALSE)&amp;"","")</f>
        <v>93
・
94
・
95</v>
      </c>
      <c r="J74" s="107" t="str">
        <f>IFERROR(VLOOKUP($A74,'★共通（5-1-1）'!$A$9:$AH$126,10,FALSE)&amp;"","")</f>
        <v>93
・
94
・
95</v>
      </c>
      <c r="K74" s="107" t="str">
        <f>IFERROR(VLOOKUP($A74,'★共通（5-1-1）'!$A$9:$AH$126,11,FALSE)&amp;"","")</f>
        <v>93
・
94
・
95</v>
      </c>
      <c r="L74" s="107" t="str">
        <f>IFERROR(VLOOKUP($A74,'★共通（5-1-1）'!$A$9:$AH$126,12,FALSE)&amp;"","")</f>
        <v>93
・
94
・
95</v>
      </c>
      <c r="M74" s="107" t="str">
        <f>IFERROR(VLOOKUP($A74,'★共通（5-1-1）'!$A$9:$AH$126,13,FALSE)&amp;"","")</f>
        <v>93
・
94
・
95</v>
      </c>
      <c r="N74" s="107" t="str">
        <f>IFERROR(VLOOKUP($A74,'★共通（5-1-1）'!$A$9:$AH$126,14,FALSE)&amp;"","")</f>
        <v>93
・
94
・
95</v>
      </c>
      <c r="O74" s="107" t="str">
        <f>IFERROR(VLOOKUP($A74,'★共通（5-1-1）'!$A$9:$AH$126,15,FALSE)&amp;"","")</f>
        <v>93
・
94
・
95</v>
      </c>
      <c r="P74" s="107" t="str">
        <f>IFERROR(VLOOKUP($A74,'★共通（5-1-1）'!$A$9:$AH$126,16,FALSE)&amp;"","")</f>
        <v>93
・
94
・
95</v>
      </c>
      <c r="Q74" s="107" t="str">
        <f>IFERROR(VLOOKUP($A74,'★共通（5-1-1）'!$A$9:$AH$126,17,FALSE)&amp;"","")</f>
        <v>93
・
94
・
95</v>
      </c>
      <c r="R74" s="107" t="str">
        <f>IFERROR(VLOOKUP($A74,'★共通（5-1-1）'!$A$9:$AH$126,18,FALSE)&amp;"","")</f>
        <v>93
・
94
・
95</v>
      </c>
      <c r="S74" s="107" t="str">
        <f>IFERROR(VLOOKUP($A74,'★共通（5-1-1）'!$A$9:$AH$126,19,FALSE)&amp;"","")</f>
        <v>93
・
94
・
95</v>
      </c>
      <c r="T74" s="107" t="str">
        <f>IFERROR(VLOOKUP($A74,'★共通（5-1-1）'!$A$9:$AH$126,20,FALSE)&amp;"","")</f>
        <v>93
・
94
・
95</v>
      </c>
      <c r="U74" s="107" t="str">
        <f>IFERROR(VLOOKUP($A74,'★共通（5-1-1）'!$A$9:$AH$126,21,FALSE)&amp;"","")</f>
        <v>93
・
94
・
95</v>
      </c>
      <c r="V74" s="107" t="str">
        <f>IFERROR(VLOOKUP($A74,'★共通（5-1-1）'!$A$9:$AH$126,22,FALSE)&amp;"","")</f>
        <v>93
・
94
・
95</v>
      </c>
      <c r="W74" s="107" t="str">
        <f>IFERROR(VLOOKUP($A74,'★共通（5-1-1）'!$A$9:$AH$126,23,FALSE)&amp;"","")</f>
        <v>93
・
94
・
95</v>
      </c>
      <c r="X74" s="107" t="str">
        <f>IFERROR(VLOOKUP($A74,'★共通（5-1-1）'!$A$9:$AH$126,24,FALSE)&amp;"","")</f>
        <v>93
・
94
・
95</v>
      </c>
      <c r="Y74" s="107" t="str">
        <f>IFERROR(VLOOKUP($A74,'★共通（5-1-1）'!$A$9:$AH$126,25,FALSE)&amp;"","")</f>
        <v>93
・
94
・
95</v>
      </c>
      <c r="Z74" s="107" t="str">
        <f>IFERROR(VLOOKUP($A74,'★共通（5-1-1）'!$A$9:$AH$126,26,FALSE)&amp;"","")</f>
        <v>93
・
94
・
95</v>
      </c>
      <c r="AA74" s="107" t="str">
        <f>IFERROR(VLOOKUP($A74,'★共通（5-1-1）'!$A$9:$AH$126,27,FALSE)&amp;"","")</f>
        <v>93
・
94
・
95</v>
      </c>
      <c r="AB74" s="107" t="str">
        <f>IFERROR(VLOOKUP($A74,'★共通（5-1-1）'!$A$9:$AH$126,28,FALSE)&amp;"","")</f>
        <v>93
・
94
・
95</v>
      </c>
      <c r="AC74" s="107" t="str">
        <f>IFERROR(VLOOKUP($A74,'★共通（5-1-1）'!$A$9:$AH$126,29,FALSE)&amp;"","")</f>
        <v>93
・
94
・
95</v>
      </c>
      <c r="AD74" s="107" t="str">
        <f>IFERROR(VLOOKUP($A74,'★共通（5-1-1）'!$A$9:$AH$126,30,FALSE)&amp;"","")</f>
        <v>93
・
94
・
95</v>
      </c>
      <c r="AE74" s="107" t="str">
        <f>IFERROR(VLOOKUP($A74,'★共通（5-1-1）'!$A$9:$AH$126,31,FALSE)&amp;"","")</f>
        <v>93
・
94
・
95</v>
      </c>
      <c r="AF74" s="107" t="str">
        <f>IFERROR(VLOOKUP($A74,'★共通（5-1-1）'!$A$9:$AH$126,32,FALSE)&amp;"","")</f>
        <v>93
・
94
・
95</v>
      </c>
      <c r="AG74" s="107" t="str">
        <f>IFERROR(VLOOKUP($A74,'★共通（5-1-1）'!$A$9:$AH$126,33,FALSE)&amp;"","")</f>
        <v>93
・
94
・
95</v>
      </c>
      <c r="AH74" s="107" t="str">
        <f>IFERROR(VLOOKUP($A74,'★共通（5-1-1）'!$A$9:$AH$126,34,FALSE)&amp;"","")</f>
        <v>93
・
94
・
95</v>
      </c>
      <c r="AI74" s="64"/>
      <c r="AJ74" s="61"/>
      <c r="AK74" s="72"/>
      <c r="AL74" s="61"/>
      <c r="AM74" s="59"/>
    </row>
    <row r="75" spans="1:39" ht="59.25" customHeight="1">
      <c r="A75" s="105">
        <v>68</v>
      </c>
      <c r="B75" s="105" t="str">
        <f>IFERROR(VLOOKUP($A75,'★共通（5-1-1）'!$A$9:$AH$126,2,FALSE)&amp;"","")</f>
        <v/>
      </c>
      <c r="C75" s="106" t="str">
        <f>IFERROR(VLOOKUP($A75,'★共通（5-1-1）'!$A$9:$AH$126,3,FALSE)&amp;"","")</f>
        <v>リハビリテーションマネジメント加算の見直し</v>
      </c>
      <c r="D75" s="105" t="str">
        <f>IFERROR(VLOOKUP($A75,'★共通（5-1-1）'!$A$9:$AH$126,4,FALSE)&amp;"","")</f>
        <v/>
      </c>
      <c r="E75" s="105" t="str">
        <f>IFERROR(VLOOKUP($A75,'★共通（5-1-1）'!$A$9:$AH$126,5,FALSE)&amp;"","")</f>
        <v/>
      </c>
      <c r="F75" s="106" t="str">
        <f>IFERROR(VLOOKUP($A75,'★共通（5-1-1）'!$A$9:$AH$126,6,FALSE)&amp;"","")</f>
        <v>（※（１）②再掲）</v>
      </c>
      <c r="G75" s="107" t="str">
        <f>IFERROR(VLOOKUP($A75,'★共通（5-1-1）'!$A$9:$AH$126,7,FALSE)&amp;"","")</f>
        <v/>
      </c>
      <c r="H75" s="107" t="str">
        <f>IFERROR(VLOOKUP($A75,'★共通（5-1-1）'!$A$9:$AH$126,8,FALSE)&amp;"","")</f>
        <v/>
      </c>
      <c r="I75" s="107" t="str">
        <f>IFERROR(VLOOKUP($A75,'★共通（5-1-1）'!$A$9:$AH$126,9,FALSE)&amp;"","")</f>
        <v/>
      </c>
      <c r="J75" s="107" t="str">
        <f>IFERROR(VLOOKUP($A75,'★共通（5-1-1）'!$A$9:$AH$126,10,FALSE)&amp;"","")</f>
        <v>●</v>
      </c>
      <c r="K75" s="107" t="str">
        <f>IFERROR(VLOOKUP($A75,'★共通（5-1-1）'!$A$9:$AH$126,11,FALSE)&amp;"","")</f>
        <v/>
      </c>
      <c r="L75" s="107" t="str">
        <f>IFERROR(VLOOKUP($A75,'★共通（5-1-1）'!$A$9:$AH$126,12,FALSE)&amp;"","")</f>
        <v/>
      </c>
      <c r="M75" s="107" t="str">
        <f>IFERROR(VLOOKUP($A75,'★共通（5-1-1）'!$A$9:$AH$126,13,FALSE)&amp;"","")</f>
        <v>●</v>
      </c>
      <c r="N75" s="107" t="str">
        <f>IFERROR(VLOOKUP($A75,'★共通（5-1-1）'!$A$9:$AH$126,14,FALSE)&amp;"","")</f>
        <v/>
      </c>
      <c r="O75" s="107" t="str">
        <f>IFERROR(VLOOKUP($A75,'★共通（5-1-1）'!$A$9:$AH$126,15,FALSE)&amp;"","")</f>
        <v/>
      </c>
      <c r="P75" s="107" t="str">
        <f>IFERROR(VLOOKUP($A75,'★共通（5-1-1）'!$A$9:$AH$126,16,FALSE)&amp;"","")</f>
        <v/>
      </c>
      <c r="Q75" s="107" t="str">
        <f>IFERROR(VLOOKUP($A75,'★共通（5-1-1）'!$A$9:$AH$126,17,FALSE)&amp;"","")</f>
        <v/>
      </c>
      <c r="R75" s="107" t="str">
        <f>IFERROR(VLOOKUP($A75,'★共通（5-1-1）'!$A$9:$AH$126,18,FALSE)&amp;"","")</f>
        <v/>
      </c>
      <c r="S75" s="107" t="str">
        <f>IFERROR(VLOOKUP($A75,'★共通（5-1-1）'!$A$9:$AH$126,19,FALSE)&amp;"","")</f>
        <v/>
      </c>
      <c r="T75" s="107" t="str">
        <f>IFERROR(VLOOKUP($A75,'★共通（5-1-1）'!$A$9:$AH$126,20,FALSE)&amp;"","")</f>
        <v/>
      </c>
      <c r="U75" s="107" t="str">
        <f>IFERROR(VLOOKUP($A75,'★共通（5-1-1）'!$A$9:$AH$126,21,FALSE)&amp;"","")</f>
        <v/>
      </c>
      <c r="V75" s="107" t="str">
        <f>IFERROR(VLOOKUP($A75,'★共通（5-1-1）'!$A$9:$AH$126,22,FALSE)&amp;"","")</f>
        <v/>
      </c>
      <c r="W75" s="107" t="str">
        <f>IFERROR(VLOOKUP($A75,'★共通（5-1-1）'!$A$9:$AH$126,23,FALSE)&amp;"","")</f>
        <v/>
      </c>
      <c r="X75" s="107" t="str">
        <f>IFERROR(VLOOKUP($A75,'★共通（5-1-1）'!$A$9:$AH$126,24,FALSE)&amp;"","")</f>
        <v/>
      </c>
      <c r="Y75" s="107" t="str">
        <f>IFERROR(VLOOKUP($A75,'★共通（5-1-1）'!$A$9:$AH$126,25,FALSE)&amp;"","")</f>
        <v/>
      </c>
      <c r="Z75" s="107" t="str">
        <f>IFERROR(VLOOKUP($A75,'★共通（5-1-1）'!$A$9:$AH$126,26,FALSE)&amp;"","")</f>
        <v/>
      </c>
      <c r="AA75" s="107" t="str">
        <f>IFERROR(VLOOKUP($A75,'★共通（5-1-1）'!$A$9:$AH$126,27,FALSE)&amp;"","")</f>
        <v/>
      </c>
      <c r="AB75" s="107" t="str">
        <f>IFERROR(VLOOKUP($A75,'★共通（5-1-1）'!$A$9:$AH$126,28,FALSE)&amp;"","")</f>
        <v/>
      </c>
      <c r="AC75" s="107" t="str">
        <f>IFERROR(VLOOKUP($A75,'★共通（5-1-1）'!$A$9:$AH$126,29,FALSE)&amp;"","")</f>
        <v/>
      </c>
      <c r="AD75" s="107" t="str">
        <f>IFERROR(VLOOKUP($A75,'★共通（5-1-1）'!$A$9:$AH$126,30,FALSE)&amp;"","")</f>
        <v/>
      </c>
      <c r="AE75" s="107" t="str">
        <f>IFERROR(VLOOKUP($A75,'★共通（5-1-1）'!$A$9:$AH$126,31,FALSE)&amp;"","")</f>
        <v/>
      </c>
      <c r="AF75" s="107" t="str">
        <f>IFERROR(VLOOKUP($A75,'★共通（5-1-1）'!$A$9:$AH$126,32,FALSE)&amp;"","")</f>
        <v/>
      </c>
      <c r="AG75" s="107" t="str">
        <f>IFERROR(VLOOKUP($A75,'★共通（5-1-1）'!$A$9:$AH$126,33,FALSE)&amp;"","")</f>
        <v/>
      </c>
      <c r="AH75" s="107" t="str">
        <f>IFERROR(VLOOKUP($A75,'★共通（5-1-1）'!$A$9:$AH$126,34,FALSE)&amp;"","")</f>
        <v/>
      </c>
      <c r="AI75" s="64"/>
      <c r="AJ75" s="61"/>
      <c r="AK75" s="65"/>
      <c r="AL75" s="61"/>
      <c r="AM75" s="59"/>
    </row>
    <row r="76" spans="1:39" ht="59.25" customHeight="1">
      <c r="A76" s="105">
        <v>69</v>
      </c>
      <c r="B76" s="105" t="str">
        <f>IFERROR(VLOOKUP($A76,'★共通（5-1-1）'!$A$9:$AH$126,2,FALSE)&amp;"","")</f>
        <v/>
      </c>
      <c r="C76" s="106" t="str">
        <f>IFERROR(VLOOKUP($A76,'★共通（5-1-1）'!$A$9:$AH$126,3,FALSE)&amp;"","")</f>
        <v>リハビリテーションマネジメント等の見直し</v>
      </c>
      <c r="D76" s="105" t="str">
        <f>IFERROR(VLOOKUP($A76,'★共通（5-1-1）'!$A$9:$AH$126,4,FALSE)&amp;"","")</f>
        <v/>
      </c>
      <c r="E76" s="105" t="str">
        <f>IFERROR(VLOOKUP($A76,'★共通（5-1-1）'!$A$9:$AH$126,5,FALSE)&amp;"","")</f>
        <v/>
      </c>
      <c r="F76" s="106" t="str">
        <f>IFERROR(VLOOKUP($A76,'★共通（5-1-1）'!$A$9:$AH$126,6,FALSE)&amp;"","")</f>
        <v>（※（１）③再掲）</v>
      </c>
      <c r="G76" s="107" t="str">
        <f>IFERROR(VLOOKUP($A76,'★共通（5-1-1）'!$A$9:$AH$126,7,FALSE)&amp;"","")</f>
        <v/>
      </c>
      <c r="H76" s="107" t="str">
        <f>IFERROR(VLOOKUP($A76,'★共通（5-1-1）'!$A$9:$AH$126,8,FALSE)&amp;"","")</f>
        <v/>
      </c>
      <c r="I76" s="107" t="str">
        <f>IFERROR(VLOOKUP($A76,'★共通（5-1-1）'!$A$9:$AH$126,9,FALSE)&amp;"","")</f>
        <v/>
      </c>
      <c r="J76" s="107" t="str">
        <f>IFERROR(VLOOKUP($A76,'★共通（5-1-1）'!$A$9:$AH$126,10,FALSE)&amp;"","")</f>
        <v/>
      </c>
      <c r="K76" s="107" t="str">
        <f>IFERROR(VLOOKUP($A76,'★共通（5-1-1）'!$A$9:$AH$126,11,FALSE)&amp;"","")</f>
        <v/>
      </c>
      <c r="L76" s="107" t="str">
        <f>IFERROR(VLOOKUP($A76,'★共通（5-1-1）'!$A$9:$AH$126,12,FALSE)&amp;"","")</f>
        <v/>
      </c>
      <c r="M76" s="107" t="str">
        <f>IFERROR(VLOOKUP($A76,'★共通（5-1-1）'!$A$9:$AH$126,13,FALSE)&amp;"","")</f>
        <v/>
      </c>
      <c r="N76" s="107" t="str">
        <f>IFERROR(VLOOKUP($A76,'★共通（5-1-1）'!$A$9:$AH$126,14,FALSE)&amp;"","")</f>
        <v/>
      </c>
      <c r="O76" s="107" t="str">
        <f>IFERROR(VLOOKUP($A76,'★共通（5-1-1）'!$A$9:$AH$126,15,FALSE)&amp;"","")</f>
        <v/>
      </c>
      <c r="P76" s="107" t="str">
        <f>IFERROR(VLOOKUP($A76,'★共通（5-1-1）'!$A$9:$AH$126,16,FALSE)&amp;"","")</f>
        <v/>
      </c>
      <c r="Q76" s="107" t="str">
        <f>IFERROR(VLOOKUP($A76,'★共通（5-1-1）'!$A$9:$AH$126,17,FALSE)&amp;"","")</f>
        <v/>
      </c>
      <c r="R76" s="107" t="str">
        <f>IFERROR(VLOOKUP($A76,'★共通（5-1-1）'!$A$9:$AH$126,18,FALSE)&amp;"","")</f>
        <v/>
      </c>
      <c r="S76" s="107" t="str">
        <f>IFERROR(VLOOKUP($A76,'★共通（5-1-1）'!$A$9:$AH$126,19,FALSE)&amp;"","")</f>
        <v/>
      </c>
      <c r="T76" s="107" t="str">
        <f>IFERROR(VLOOKUP($A76,'★共通（5-1-1）'!$A$9:$AH$126,20,FALSE)&amp;"","")</f>
        <v/>
      </c>
      <c r="U76" s="107" t="str">
        <f>IFERROR(VLOOKUP($A76,'★共通（5-1-1）'!$A$9:$AH$126,21,FALSE)&amp;"","")</f>
        <v/>
      </c>
      <c r="V76" s="107" t="str">
        <f>IFERROR(VLOOKUP($A76,'★共通（5-1-1）'!$A$9:$AH$126,22,FALSE)&amp;"","")</f>
        <v/>
      </c>
      <c r="W76" s="107" t="str">
        <f>IFERROR(VLOOKUP($A76,'★共通（5-1-1）'!$A$9:$AH$126,23,FALSE)&amp;"","")</f>
        <v/>
      </c>
      <c r="X76" s="107" t="str">
        <f>IFERROR(VLOOKUP($A76,'★共通（5-1-1）'!$A$9:$AH$126,24,FALSE)&amp;"","")</f>
        <v/>
      </c>
      <c r="Y76" s="107" t="str">
        <f>IFERROR(VLOOKUP($A76,'★共通（5-1-1）'!$A$9:$AH$126,25,FALSE)&amp;"","")</f>
        <v/>
      </c>
      <c r="Z76" s="107" t="str">
        <f>IFERROR(VLOOKUP($A76,'★共通（5-1-1）'!$A$9:$AH$126,26,FALSE)&amp;"","")</f>
        <v/>
      </c>
      <c r="AA76" s="107" t="str">
        <f>IFERROR(VLOOKUP($A76,'★共通（5-1-1）'!$A$9:$AH$126,27,FALSE)&amp;"","")</f>
        <v/>
      </c>
      <c r="AB76" s="107" t="str">
        <f>IFERROR(VLOOKUP($A76,'★共通（5-1-1）'!$A$9:$AH$126,28,FALSE)&amp;"","")</f>
        <v/>
      </c>
      <c r="AC76" s="107" t="str">
        <f>IFERROR(VLOOKUP($A76,'★共通（5-1-1）'!$A$9:$AH$126,29,FALSE)&amp;"","")</f>
        <v/>
      </c>
      <c r="AD76" s="107" t="str">
        <f>IFERROR(VLOOKUP($A76,'★共通（5-1-1）'!$A$9:$AH$126,30,FALSE)&amp;"","")</f>
        <v/>
      </c>
      <c r="AE76" s="107" t="str">
        <f>IFERROR(VLOOKUP($A76,'★共通（5-1-1）'!$A$9:$AH$126,31,FALSE)&amp;"","")</f>
        <v>●</v>
      </c>
      <c r="AF76" s="107" t="str">
        <f>IFERROR(VLOOKUP($A76,'★共通（5-1-1）'!$A$9:$AH$126,32,FALSE)&amp;"","")</f>
        <v/>
      </c>
      <c r="AG76" s="107" t="str">
        <f>IFERROR(VLOOKUP($A76,'★共通（5-1-1）'!$A$9:$AH$126,33,FALSE)&amp;"","")</f>
        <v>●</v>
      </c>
      <c r="AH76" s="107" t="str">
        <f>IFERROR(VLOOKUP($A76,'★共通（5-1-1）'!$A$9:$AH$126,34,FALSE)&amp;"","")</f>
        <v/>
      </c>
      <c r="AI76" s="64"/>
      <c r="AJ76" s="64"/>
      <c r="AK76" s="64"/>
      <c r="AL76" s="61"/>
      <c r="AM76" s="59"/>
    </row>
    <row r="77" spans="1:39" ht="256.5" customHeight="1">
      <c r="A77" s="105">
        <v>70</v>
      </c>
      <c r="B77" s="105" t="str">
        <f>IFERROR(VLOOKUP($A77,'★共通（5-1-1）'!$A$9:$AH$126,2,FALSE)&amp;"","")</f>
        <v>介護報酬の見直し</v>
      </c>
      <c r="C77" s="106" t="str">
        <f>IFERROR(VLOOKUP($A77,'★共通（5-1-1）'!$A$9:$AH$126,3,FALSE)&amp;"","")</f>
        <v>ADL 維持等加算の見直し</v>
      </c>
      <c r="D77" s="105" t="str">
        <f>IFERROR(VLOOKUP($A77,'★共通（5-1-1）'!$A$9:$AH$126,4,FALSE)&amp;"","")</f>
        <v>ＡＤＬ維持等加算Ⅰ
ＡＤＬ維持等加算Ⅱ</v>
      </c>
      <c r="E77" s="105" t="str">
        <f>IFERROR(VLOOKUP($A77,'★共通（5-1-1）'!$A$9:$AH$126,5,FALSE)&amp;"","")</f>
        <v/>
      </c>
      <c r="F77" s="106" t="str">
        <f>IFERROR(VLOOKUP($A77,'★共通（5-1-1）'!$A$9:$AH$126,6,FALSE)&amp;"","")</f>
        <v>・ADL 維持等加算について、自立支援・重度化防止に向けた取組を一層推進する観点から、以下の見直しを行う。
　ア クリームスキミングを防止する観点や、現状の同加算の取得状況や課題を踏まえ、算定要件について、以下の見直しを行う。
　　・ 初月と６月目の ADL 値の報告について、評価可能な者は原則全員報告を求める。
　　・ リハビリテーションサービスを併用している者について、同加算取得事業者がリハビリテーションサービス事業者と連携して機能訓練を実施している場合に限り、同加算に係る計算式の対象とする。
　　・ 利用者の総数や要介護度、要介護等認定月に係る要件を緩和する。
　　・ ADL 利得が上位 85％の者について、各々の ADL 利得を合計したものが０以上とする要件について、初月の ADL 値に応じて調整式で得られた利用者の調整済 ADL 利得が一定の値以上とする。
　　・ CHASE へのデータ提出とフィードバックの活用による PDCA サイクルの推進・ケアの向上を図ることを求める。（※３（２）①イ参照）
　イ より自立支援等に効果的な取組を行い、利用者の ADL を良好に維持・改善する事業者を高く評価する新たな区分を設ける。
　ウ 通所介護に加えて、機能訓練等に従事する者を十分に配置し、ADL の維持等を目的とする認知症対応型通所介護、特定施設入居者生活介護、地域密着型特定施設入居者生活介護、介護老人福祉施設、地域密着型介護老人福祉施設入所者生活介護を同加算の対象とする。</v>
      </c>
      <c r="G77" s="107" t="str">
        <f>IFERROR(VLOOKUP($A77,'★共通（5-1-1）'!$A$9:$AH$126,7,FALSE)&amp;"","")</f>
        <v/>
      </c>
      <c r="H77" s="107" t="str">
        <f>IFERROR(VLOOKUP($A77,'★共通（5-1-1）'!$A$9:$AH$126,8,FALSE)&amp;"","")</f>
        <v/>
      </c>
      <c r="I77" s="107" t="str">
        <f>IFERROR(VLOOKUP($A77,'★共通（5-1-1）'!$A$9:$AH$126,9,FALSE)&amp;"","")</f>
        <v/>
      </c>
      <c r="J77" s="107" t="str">
        <f>IFERROR(VLOOKUP($A77,'★共通（5-1-1）'!$A$9:$AH$126,10,FALSE)&amp;"","")</f>
        <v/>
      </c>
      <c r="K77" s="107" t="str">
        <f>IFERROR(VLOOKUP($A77,'★共通（5-1-1）'!$A$9:$AH$126,11,FALSE)&amp;"","")</f>
        <v/>
      </c>
      <c r="L77" s="107" t="str">
        <f>IFERROR(VLOOKUP($A77,'★共通（5-1-1）'!$A$9:$AH$126,12,FALSE)&amp;"","")</f>
        <v xml:space="preserve">96
・
97
</v>
      </c>
      <c r="M77" s="107" t="str">
        <f>IFERROR(VLOOKUP($A77,'★共通（5-1-1）'!$A$9:$AH$126,13,FALSE)&amp;"","")</f>
        <v/>
      </c>
      <c r="N77" s="107" t="str">
        <f>IFERROR(VLOOKUP($A77,'★共通（5-1-1）'!$A$9:$AH$126,14,FALSE)&amp;"","")</f>
        <v/>
      </c>
      <c r="O77" s="107" t="str">
        <f>IFERROR(VLOOKUP($A77,'★共通（5-1-1）'!$A$9:$AH$126,15,FALSE)&amp;"","")</f>
        <v/>
      </c>
      <c r="P77" s="107" t="str">
        <f>IFERROR(VLOOKUP($A77,'★共通（5-1-1）'!$A$9:$AH$126,16,FALSE)&amp;"","")</f>
        <v xml:space="preserve">96
・
97
</v>
      </c>
      <c r="Q77" s="107" t="str">
        <f>IFERROR(VLOOKUP($A77,'★共通（5-1-1）'!$A$9:$AH$126,17,FALSE)&amp;"","")</f>
        <v/>
      </c>
      <c r="R77" s="107" t="str">
        <f>IFERROR(VLOOKUP($A77,'★共通（5-1-1）'!$A$9:$AH$126,18,FALSE)&amp;"","")</f>
        <v/>
      </c>
      <c r="S77" s="107" t="str">
        <f>IFERROR(VLOOKUP($A77,'★共通（5-1-1）'!$A$9:$AH$126,19,FALSE)&amp;"","")</f>
        <v/>
      </c>
      <c r="T77" s="107" t="str">
        <f>IFERROR(VLOOKUP($A77,'★共通（5-1-1）'!$A$9:$AH$126,20,FALSE)&amp;"","")</f>
        <v/>
      </c>
      <c r="U77" s="107" t="str">
        <f>IFERROR(VLOOKUP($A77,'★共通（5-1-1）'!$A$9:$AH$126,21,FALSE)&amp;"","")</f>
        <v xml:space="preserve">96
・
97
</v>
      </c>
      <c r="V77" s="107" t="str">
        <f>IFERROR(VLOOKUP($A77,'★共通（5-1-1）'!$A$9:$AH$126,22,FALSE)&amp;"","")</f>
        <v/>
      </c>
      <c r="W77" s="107" t="str">
        <f>IFERROR(VLOOKUP($A77,'★共通（5-1-1）'!$A$9:$AH$126,23,FALSE)&amp;"","")</f>
        <v xml:space="preserve">96
・
97
</v>
      </c>
      <c r="X77" s="107" t="str">
        <f>IFERROR(VLOOKUP($A77,'★共通（5-1-1）'!$A$9:$AH$126,24,FALSE)&amp;"","")</f>
        <v/>
      </c>
      <c r="Y77" s="107" t="str">
        <f>IFERROR(VLOOKUP($A77,'★共通（5-1-1）'!$A$9:$AH$126,25,FALSE)&amp;"","")</f>
        <v/>
      </c>
      <c r="Z77" s="107" t="str">
        <f>IFERROR(VLOOKUP($A77,'★共通（5-1-1）'!$A$9:$AH$126,26,FALSE)&amp;"","")</f>
        <v xml:space="preserve">96
・
97
</v>
      </c>
      <c r="AA77" s="107" t="str">
        <f>IFERROR(VLOOKUP($A77,'★共通（5-1-1）'!$A$9:$AH$126,27,FALSE)&amp;"","")</f>
        <v xml:space="preserve">96
・
97
</v>
      </c>
      <c r="AB77" s="107" t="str">
        <f>IFERROR(VLOOKUP($A77,'★共通（5-1-1）'!$A$9:$AH$126,28,FALSE)&amp;"","")</f>
        <v/>
      </c>
      <c r="AC77" s="107" t="str">
        <f>IFERROR(VLOOKUP($A77,'★共通（5-1-1）'!$A$9:$AH$126,29,FALSE)&amp;"","")</f>
        <v/>
      </c>
      <c r="AD77" s="107" t="str">
        <f>IFERROR(VLOOKUP($A77,'★共通（5-1-1）'!$A$9:$AH$126,30,FALSE)&amp;"","")</f>
        <v xml:space="preserve">96
・
97
</v>
      </c>
      <c r="AE77" s="107" t="str">
        <f>IFERROR(VLOOKUP($A77,'★共通（5-1-1）'!$A$9:$AH$126,31,FALSE)&amp;"","")</f>
        <v/>
      </c>
      <c r="AF77" s="107" t="str">
        <f>IFERROR(VLOOKUP($A77,'★共通（5-1-1）'!$A$9:$AH$126,32,FALSE)&amp;"","")</f>
        <v/>
      </c>
      <c r="AG77" s="107" t="str">
        <f>IFERROR(VLOOKUP($A77,'★共通（5-1-1）'!$A$9:$AH$126,33,FALSE)&amp;"","")</f>
        <v/>
      </c>
      <c r="AH77" s="107" t="str">
        <f>IFERROR(VLOOKUP($A77,'★共通（5-1-1）'!$A$9:$AH$126,34,FALSE)&amp;"","")</f>
        <v/>
      </c>
      <c r="AI77" s="64"/>
      <c r="AJ77" s="64"/>
      <c r="AK77" s="64"/>
      <c r="AL77" s="61"/>
      <c r="AM77" s="59"/>
    </row>
    <row r="78" spans="1:39" ht="135">
      <c r="A78" s="105">
        <v>71</v>
      </c>
      <c r="B78" s="105" t="str">
        <f>IFERROR(VLOOKUP($A78,'★共通（5-1-1）'!$A$9:$AH$126,2,FALSE)&amp;"","")</f>
        <v>介護報酬の見直し</v>
      </c>
      <c r="C78" s="106" t="str">
        <f>IFERROR(VLOOKUP($A78,'★共通（5-1-1）'!$A$9:$AH$126,3,FALSE)&amp;"","")</f>
        <v>介護老人保健施設における在宅復帰・在宅療養支援機能の評価の充実</v>
      </c>
      <c r="D78" s="105" t="str">
        <f>IFERROR(VLOOKUP($A78,'★共通（5-1-1）'!$A$9:$AH$126,4,FALSE)&amp;"","")</f>
        <v/>
      </c>
      <c r="E78" s="105" t="str">
        <f>IFERROR(VLOOKUP($A78,'★共通（5-1-1）'!$A$9:$AH$126,5,FALSE)&amp;"","")</f>
        <v/>
      </c>
      <c r="F78" s="106" t="str">
        <f>IFERROR(VLOOKUP($A78,'★共通（5-1-1）'!$A$9:$AH$126,6,FALSE)&amp;"","")</f>
        <v>・在宅復帰・在宅療養支援等評価指標及び要件について、介護老人保健施設の在宅復帰・在宅療養支援機能をさらに促進する観点から、指標の取得状況等も踏まえ、以下の見直しを行う。その際、６月の経過措置期間を設けることとする。
　ア 居宅サービス実施数に係る指標において、訪問リハビリテーションの実施を更に促進するため、訪問リハビリテーションの比重を高くする。
　イ リハビリテーション専門職配置割合に係る指標において、入所者の状態に応じたより多様なリハビリテーション提供体制を評価するため、理学療法士、作業療法士及び言語聴覚士の３職種の配置を評価する。
　ウ 基本型以上についてリハビリテーションマネジメントの実施要件が求められているが、より入所者の状態にあったリハビリテーションを提供するため、医師の詳細な指示に基づくリハビリテーションに関する事項を明確化する。</v>
      </c>
      <c r="G78" s="107" t="str">
        <f>IFERROR(VLOOKUP($A78,'★共通（5-1-1）'!$A$9:$AH$126,7,FALSE)&amp;"","")</f>
        <v/>
      </c>
      <c r="H78" s="107" t="str">
        <f>IFERROR(VLOOKUP($A78,'★共通（5-1-1）'!$A$9:$AH$126,8,FALSE)&amp;"","")</f>
        <v/>
      </c>
      <c r="I78" s="107" t="str">
        <f>IFERROR(VLOOKUP($A78,'★共通（5-1-1）'!$A$9:$AH$126,9,FALSE)&amp;"","")</f>
        <v/>
      </c>
      <c r="J78" s="107" t="str">
        <f>IFERROR(VLOOKUP($A78,'★共通（5-1-1）'!$A$9:$AH$126,10,FALSE)&amp;"","")</f>
        <v/>
      </c>
      <c r="K78" s="107" t="str">
        <f>IFERROR(VLOOKUP($A78,'★共通（5-1-1）'!$A$9:$AH$126,11,FALSE)&amp;"","")</f>
        <v/>
      </c>
      <c r="L78" s="107" t="str">
        <f>IFERROR(VLOOKUP($A78,'★共通（5-1-1）'!$A$9:$AH$126,12,FALSE)&amp;"","")</f>
        <v/>
      </c>
      <c r="M78" s="107" t="str">
        <f>IFERROR(VLOOKUP($A78,'★共通（5-1-1）'!$A$9:$AH$126,13,FALSE)&amp;"","")</f>
        <v/>
      </c>
      <c r="N78" s="107" t="str">
        <f>IFERROR(VLOOKUP($A78,'★共通（5-1-1）'!$A$9:$AH$126,14,FALSE)&amp;"","")</f>
        <v/>
      </c>
      <c r="O78" s="107" t="str">
        <f>IFERROR(VLOOKUP($A78,'★共通（5-1-1）'!$A$9:$AH$126,15,FALSE)&amp;"","")</f>
        <v/>
      </c>
      <c r="P78" s="107" t="str">
        <f>IFERROR(VLOOKUP($A78,'★共通（5-1-1）'!$A$9:$AH$126,16,FALSE)&amp;"","")</f>
        <v/>
      </c>
      <c r="Q78" s="107" t="str">
        <f>IFERROR(VLOOKUP($A78,'★共通（5-1-1）'!$A$9:$AH$126,17,FALSE)&amp;"","")</f>
        <v/>
      </c>
      <c r="R78" s="107" t="str">
        <f>IFERROR(VLOOKUP($A78,'★共通（5-1-1）'!$A$9:$AH$126,18,FALSE)&amp;"","")</f>
        <v/>
      </c>
      <c r="S78" s="107" t="str">
        <f>IFERROR(VLOOKUP($A78,'★共通（5-1-1）'!$A$9:$AH$126,19,FALSE)&amp;"","")</f>
        <v/>
      </c>
      <c r="T78" s="107" t="str">
        <f>IFERROR(VLOOKUP($A78,'★共通（5-1-1）'!$A$9:$AH$126,20,FALSE)&amp;"","")</f>
        <v/>
      </c>
      <c r="U78" s="107" t="str">
        <f>IFERROR(VLOOKUP($A78,'★共通（5-1-1）'!$A$9:$AH$126,21,FALSE)&amp;"","")</f>
        <v/>
      </c>
      <c r="V78" s="107" t="str">
        <f>IFERROR(VLOOKUP($A78,'★共通（5-1-1）'!$A$9:$AH$126,22,FALSE)&amp;"","")</f>
        <v/>
      </c>
      <c r="W78" s="107" t="str">
        <f>IFERROR(VLOOKUP($A78,'★共通（5-1-1）'!$A$9:$AH$126,23,FALSE)&amp;"","")</f>
        <v/>
      </c>
      <c r="X78" s="107" t="str">
        <f>IFERROR(VLOOKUP($A78,'★共通（5-1-1）'!$A$9:$AH$126,24,FALSE)&amp;"","")</f>
        <v/>
      </c>
      <c r="Y78" s="107" t="str">
        <f>IFERROR(VLOOKUP($A78,'★共通（5-1-1）'!$A$9:$AH$126,25,FALSE)&amp;"","")</f>
        <v/>
      </c>
      <c r="Z78" s="107" t="str">
        <f>IFERROR(VLOOKUP($A78,'★共通（5-1-1）'!$A$9:$AH$126,26,FALSE)&amp;"","")</f>
        <v/>
      </c>
      <c r="AA78" s="107" t="str">
        <f>IFERROR(VLOOKUP($A78,'★共通（5-1-1）'!$A$9:$AH$126,27,FALSE)&amp;"","")</f>
        <v/>
      </c>
      <c r="AB78" s="107" t="str">
        <f>IFERROR(VLOOKUP($A78,'★共通（5-1-1）'!$A$9:$AH$126,28,FALSE)&amp;"","")</f>
        <v/>
      </c>
      <c r="AC78" s="107" t="str">
        <f>IFERROR(VLOOKUP($A78,'★共通（5-1-1）'!$A$9:$AH$126,29,FALSE)&amp;"","")</f>
        <v/>
      </c>
      <c r="AD78" s="107" t="str">
        <f>IFERROR(VLOOKUP($A78,'★共通（5-1-1）'!$A$9:$AH$126,30,FALSE)&amp;"","")</f>
        <v/>
      </c>
      <c r="AE78" s="107" t="str">
        <f>IFERROR(VLOOKUP($A78,'★共通（5-1-1）'!$A$9:$AH$126,31,FALSE)&amp;"","")</f>
        <v>98
・
99</v>
      </c>
      <c r="AF78" s="107" t="str">
        <f>IFERROR(VLOOKUP($A78,'★共通（5-1-1）'!$A$9:$AH$126,32,FALSE)&amp;"","")</f>
        <v/>
      </c>
      <c r="AG78" s="107" t="str">
        <f>IFERROR(VLOOKUP($A78,'★共通（5-1-1）'!$A$9:$AH$126,33,FALSE)&amp;"","")</f>
        <v/>
      </c>
      <c r="AH78" s="107" t="str">
        <f>IFERROR(VLOOKUP($A78,'★共通（5-1-1）'!$A$9:$AH$126,34,FALSE)&amp;"","")</f>
        <v/>
      </c>
      <c r="AI78" s="64"/>
      <c r="AJ78" s="64"/>
      <c r="AK78" s="64"/>
      <c r="AL78" s="61"/>
      <c r="AM78" s="59"/>
    </row>
    <row r="79" spans="1:39" ht="128.25" customHeight="1">
      <c r="A79" s="105">
        <v>72</v>
      </c>
      <c r="B79" s="105" t="str">
        <f>IFERROR(VLOOKUP($A79,'★共通（5-1-1）'!$A$9:$AH$126,2,FALSE)&amp;"","")</f>
        <v>介護報酬の見直し</v>
      </c>
      <c r="C79" s="106" t="str">
        <f>IFERROR(VLOOKUP($A79,'★共通（5-1-1）'!$A$9:$AH$126,3,FALSE)&amp;"","")</f>
        <v>寝たきり予防・重度化防止のためのマネジメントの推進</v>
      </c>
      <c r="D79" s="105" t="str">
        <f>IFERROR(VLOOKUP($A79,'★共通（5-1-1）'!$A$9:$AH$126,4,FALSE)&amp;"","")</f>
        <v>自立支援促進加算</v>
      </c>
      <c r="E79" s="105" t="str">
        <f>IFERROR(VLOOKUP($A79,'★共通（5-1-1）'!$A$9:$AH$126,5,FALSE)&amp;"","")</f>
        <v>新</v>
      </c>
      <c r="F79" s="106" t="str">
        <f>IFERROR(VLOOKUP($A79,'★共通（5-1-1）'!$A$9:$AH$126,6,FALSE)&amp;"","")</f>
        <v>・介護保険施設において、利用者の尊厳の保持、自立支援・重度化防止の推進、廃用や寝たきりの防止等の観点から、医師の関与の下、リハビリテーション・機能訓練、介護等を行う取組を推進することとする。
　このため、定期的に全ての利用者に対する医学的評価と、それに基づくリハビリテーションや日々の過ごし方等についてのアセスメントを実施するとともに、介護支援専門員やその他の介護職員が、日々の生活全般において適切なケアを実施するための計画を策定し、それに基づいて日々のケア等を行う取組を評価する新たな加算を創設する。その際、CHASE へのデータ提出とフィードバックの活用による PDCA サイクルの推進・ケアの向上を図ることを求める。（※３（２）①イ参照）</v>
      </c>
      <c r="G79" s="107" t="str">
        <f>IFERROR(VLOOKUP($A79,'★共通（5-1-1）'!$A$9:$AH$126,7,FALSE)&amp;"","")</f>
        <v/>
      </c>
      <c r="H79" s="107" t="str">
        <f>IFERROR(VLOOKUP($A79,'★共通（5-1-1）'!$A$9:$AH$126,8,FALSE)&amp;"","")</f>
        <v/>
      </c>
      <c r="I79" s="107" t="str">
        <f>IFERROR(VLOOKUP($A79,'★共通（5-1-1）'!$A$9:$AH$126,9,FALSE)&amp;"","")</f>
        <v/>
      </c>
      <c r="J79" s="107" t="str">
        <f>IFERROR(VLOOKUP($A79,'★共通（5-1-1）'!$A$9:$AH$126,10,FALSE)&amp;"","")</f>
        <v/>
      </c>
      <c r="K79" s="107" t="str">
        <f>IFERROR(VLOOKUP($A79,'★共通（5-1-1）'!$A$9:$AH$126,11,FALSE)&amp;"","")</f>
        <v/>
      </c>
      <c r="L79" s="107" t="str">
        <f>IFERROR(VLOOKUP($A79,'★共通（5-1-1）'!$A$9:$AH$126,12,FALSE)&amp;"","")</f>
        <v/>
      </c>
      <c r="M79" s="107" t="str">
        <f>IFERROR(VLOOKUP($A79,'★共通（5-1-1）'!$A$9:$AH$126,13,FALSE)&amp;"","")</f>
        <v/>
      </c>
      <c r="N79" s="107" t="str">
        <f>IFERROR(VLOOKUP($A79,'★共通（5-1-1）'!$A$9:$AH$126,14,FALSE)&amp;"","")</f>
        <v/>
      </c>
      <c r="O79" s="107" t="str">
        <f>IFERROR(VLOOKUP($A79,'★共通（5-1-1）'!$A$9:$AH$126,15,FALSE)&amp;"","")</f>
        <v/>
      </c>
      <c r="P79" s="107" t="str">
        <f>IFERROR(VLOOKUP($A79,'★共通（5-1-1）'!$A$9:$AH$126,16,FALSE)&amp;"","")</f>
        <v/>
      </c>
      <c r="Q79" s="107" t="str">
        <f>IFERROR(VLOOKUP($A79,'★共通（5-1-1）'!$A$9:$AH$126,17,FALSE)&amp;"","")</f>
        <v/>
      </c>
      <c r="R79" s="107" t="str">
        <f>IFERROR(VLOOKUP($A79,'★共通（5-1-1）'!$A$9:$AH$126,18,FALSE)&amp;"","")</f>
        <v/>
      </c>
      <c r="S79" s="107" t="str">
        <f>IFERROR(VLOOKUP($A79,'★共通（5-1-1）'!$A$9:$AH$126,19,FALSE)&amp;"","")</f>
        <v/>
      </c>
      <c r="T79" s="107" t="str">
        <f>IFERROR(VLOOKUP($A79,'★共通（5-1-1）'!$A$9:$AH$126,20,FALSE)&amp;"","")</f>
        <v/>
      </c>
      <c r="U79" s="107" t="str">
        <f>IFERROR(VLOOKUP($A79,'★共通（5-1-1）'!$A$9:$AH$126,21,FALSE)&amp;"","")</f>
        <v/>
      </c>
      <c r="V79" s="107" t="str">
        <f>IFERROR(VLOOKUP($A79,'★共通（5-1-1）'!$A$9:$AH$126,22,FALSE)&amp;"","")</f>
        <v/>
      </c>
      <c r="W79" s="107" t="str">
        <f>IFERROR(VLOOKUP($A79,'★共通（5-1-1）'!$A$9:$AH$126,23,FALSE)&amp;"","")</f>
        <v/>
      </c>
      <c r="X79" s="107" t="str">
        <f>IFERROR(VLOOKUP($A79,'★共通（5-1-1）'!$A$9:$AH$126,24,FALSE)&amp;"","")</f>
        <v/>
      </c>
      <c r="Y79" s="107" t="str">
        <f>IFERROR(VLOOKUP($A79,'★共通（5-1-1）'!$A$9:$AH$126,25,FALSE)&amp;"","")</f>
        <v/>
      </c>
      <c r="Z79" s="107" t="str">
        <f>IFERROR(VLOOKUP($A79,'★共通（5-1-1）'!$A$9:$AH$126,26,FALSE)&amp;"","")</f>
        <v/>
      </c>
      <c r="AA79" s="107" t="str">
        <f>IFERROR(VLOOKUP($A79,'★共通（5-1-1）'!$A$9:$AH$126,27,FALSE)&amp;"","")</f>
        <v>101</v>
      </c>
      <c r="AB79" s="107" t="str">
        <f>IFERROR(VLOOKUP($A79,'★共通（5-1-1）'!$A$9:$AH$126,28,FALSE)&amp;"","")</f>
        <v/>
      </c>
      <c r="AC79" s="107" t="str">
        <f>IFERROR(VLOOKUP($A79,'★共通（5-1-1）'!$A$9:$AH$126,29,FALSE)&amp;"","")</f>
        <v/>
      </c>
      <c r="AD79" s="107" t="str">
        <f>IFERROR(VLOOKUP($A79,'★共通（5-1-1）'!$A$9:$AH$126,30,FALSE)&amp;"","")</f>
        <v>101</v>
      </c>
      <c r="AE79" s="107" t="str">
        <f>IFERROR(VLOOKUP($A79,'★共通（5-1-1）'!$A$9:$AH$126,31,FALSE)&amp;"","")</f>
        <v>101</v>
      </c>
      <c r="AF79" s="107" t="str">
        <f>IFERROR(VLOOKUP($A79,'★共通（5-1-1）'!$A$9:$AH$126,32,FALSE)&amp;"","")</f>
        <v/>
      </c>
      <c r="AG79" s="107" t="str">
        <f>IFERROR(VLOOKUP($A79,'★共通（5-1-1）'!$A$9:$AH$126,33,FALSE)&amp;"","")</f>
        <v>101</v>
      </c>
      <c r="AH79" s="107" t="str">
        <f>IFERROR(VLOOKUP($A79,'★共通（5-1-1）'!$A$9:$AH$126,34,FALSE)&amp;"","")</f>
        <v/>
      </c>
      <c r="AI79" s="61"/>
      <c r="AJ79" s="61"/>
      <c r="AK79" s="61"/>
      <c r="AL79" s="61"/>
      <c r="AM79" s="59"/>
    </row>
    <row r="80" spans="1:39" ht="185.25" customHeight="1">
      <c r="A80" s="105">
        <v>73</v>
      </c>
      <c r="B80" s="105" t="str">
        <f>IFERROR(VLOOKUP($A80,'★共通（5-1-1）'!$A$9:$AH$126,2,FALSE)&amp;"","")</f>
        <v>介護報酬の見直し</v>
      </c>
      <c r="C80" s="106" t="str">
        <f>IFERROR(VLOOKUP($A80,'★共通（5-1-1）'!$A$9:$AH$126,3,FALSE)&amp;"","")</f>
        <v>褥瘡マネジメント加算等の見直し</v>
      </c>
      <c r="D80" s="105" t="str">
        <f>IFERROR(VLOOKUP($A80,'★共通（5-1-1）'!$A$9:$AH$126,4,FALSE)&amp;"","")</f>
        <v>褥瘡マネジメント加算Ⅰ（新）
褥瘡マネジメント加算Ⅱ（新）
褥瘡対策指導管理Ⅰ
褥瘡対策指導管理Ⅱ（新）</v>
      </c>
      <c r="E80" s="105" t="str">
        <f>IFERROR(VLOOKUP($A80,'★共通（5-1-1）'!$A$9:$AH$126,5,FALSE)&amp;"","")</f>
        <v/>
      </c>
      <c r="F80" s="106" t="str">
        <f>IFERROR(VLOOKUP($A80,'★共通（5-1-1）'!$A$9:$AH$126,6,FALSE)&amp;"","")</f>
        <v>・褥瘡マネジメント加算（介護医療院は褥瘡対策指導管理）について、介護の質の向上に係る取組を一層推進する観点から、以下の見直しを行う。
　ア 計画の見直しを含めた施設の継続的な取組を評価する観点から、３月に１回を上限とする算定について、毎月の算定を可能とする（介護医療院を除く）。
　イ 現行の褥瘡管理の取組（プロセス）への評価に加え、褥瘡の発生予防や状態改善等（アウトカム）について評価を行う新たな区分を設ける。その際、褥瘡の定義や評価指標について、統一的に評価することが可能なものを用いる。
　ウ CHASE へのデータ提出とフィードバックの活用による PDCA サイクルの推進・ケアの向上を図ることを求める。（※３（２）①イ参照）
　エ 看護小規模多機能型居宅介護を同加算の対象とする。</v>
      </c>
      <c r="G80" s="107" t="str">
        <f>IFERROR(VLOOKUP($A80,'★共通（5-1-1）'!$A$9:$AH$126,7,FALSE)&amp;"","")</f>
        <v/>
      </c>
      <c r="H80" s="107" t="str">
        <f>IFERROR(VLOOKUP($A80,'★共通（5-1-1）'!$A$9:$AH$126,8,FALSE)&amp;"","")</f>
        <v/>
      </c>
      <c r="I80" s="107" t="str">
        <f>IFERROR(VLOOKUP($A80,'★共通（5-1-1）'!$A$9:$AH$126,9,FALSE)&amp;"","")</f>
        <v/>
      </c>
      <c r="J80" s="107" t="str">
        <f>IFERROR(VLOOKUP($A80,'★共通（5-1-1）'!$A$9:$AH$126,10,FALSE)&amp;"","")</f>
        <v/>
      </c>
      <c r="K80" s="107" t="str">
        <f>IFERROR(VLOOKUP($A80,'★共通（5-1-1）'!$A$9:$AH$126,11,FALSE)&amp;"","")</f>
        <v/>
      </c>
      <c r="L80" s="107" t="str">
        <f>IFERROR(VLOOKUP($A80,'★共通（5-1-1）'!$A$9:$AH$126,12,FALSE)&amp;"","")</f>
        <v/>
      </c>
      <c r="M80" s="107" t="str">
        <f>IFERROR(VLOOKUP($A80,'★共通（5-1-1）'!$A$9:$AH$126,13,FALSE)&amp;"","")</f>
        <v/>
      </c>
      <c r="N80" s="107" t="str">
        <f>IFERROR(VLOOKUP($A80,'★共通（5-1-1）'!$A$9:$AH$126,14,FALSE)&amp;"","")</f>
        <v/>
      </c>
      <c r="O80" s="107" t="str">
        <f>IFERROR(VLOOKUP($A80,'★共通（5-1-1）'!$A$9:$AH$126,15,FALSE)&amp;"","")</f>
        <v/>
      </c>
      <c r="P80" s="107" t="str">
        <f>IFERROR(VLOOKUP($A80,'★共通（5-1-1）'!$A$9:$AH$126,16,FALSE)&amp;"","")</f>
        <v/>
      </c>
      <c r="Q80" s="107" t="str">
        <f>IFERROR(VLOOKUP($A80,'★共通（5-1-1）'!$A$9:$AH$126,17,FALSE)&amp;"","")</f>
        <v/>
      </c>
      <c r="R80" s="107" t="str">
        <f>IFERROR(VLOOKUP($A80,'★共通（5-1-1）'!$A$9:$AH$126,18,FALSE)&amp;"","")</f>
        <v/>
      </c>
      <c r="S80" s="107" t="str">
        <f>IFERROR(VLOOKUP($A80,'★共通（5-1-1）'!$A$9:$AH$126,19,FALSE)&amp;"","")</f>
        <v/>
      </c>
      <c r="T80" s="107" t="str">
        <f>IFERROR(VLOOKUP($A80,'★共通（5-1-1）'!$A$9:$AH$126,20,FALSE)&amp;"","")</f>
        <v/>
      </c>
      <c r="U80" s="107" t="str">
        <f>IFERROR(VLOOKUP($A80,'★共通（5-1-1）'!$A$9:$AH$126,21,FALSE)&amp;"","")</f>
        <v/>
      </c>
      <c r="V80" s="107" t="str">
        <f>IFERROR(VLOOKUP($A80,'★共通（5-1-1）'!$A$9:$AH$126,22,FALSE)&amp;"","")</f>
        <v/>
      </c>
      <c r="W80" s="107" t="str">
        <f>IFERROR(VLOOKUP($A80,'★共通（5-1-1）'!$A$9:$AH$126,23,FALSE)&amp;"","")</f>
        <v/>
      </c>
      <c r="X80" s="107" t="str">
        <f>IFERROR(VLOOKUP($A80,'★共通（5-1-1）'!$A$9:$AH$126,24,FALSE)&amp;"","")</f>
        <v/>
      </c>
      <c r="Y80" s="107" t="str">
        <f>IFERROR(VLOOKUP($A80,'★共通（5-1-1）'!$A$9:$AH$126,25,FALSE)&amp;"","")</f>
        <v/>
      </c>
      <c r="Z80" s="107" t="str">
        <f>IFERROR(VLOOKUP($A80,'★共通（5-1-1）'!$A$9:$AH$126,26,FALSE)&amp;"","")</f>
        <v/>
      </c>
      <c r="AA80" s="107" t="str">
        <f>IFERROR(VLOOKUP($A80,'★共通（5-1-1）'!$A$9:$AH$126,27,FALSE)&amp;"","")</f>
        <v>102
・
103</v>
      </c>
      <c r="AB80" s="107" t="str">
        <f>IFERROR(VLOOKUP($A80,'★共通（5-1-1）'!$A$9:$AH$126,28,FALSE)&amp;"","")</f>
        <v>102
・
103</v>
      </c>
      <c r="AC80" s="107" t="str">
        <f>IFERROR(VLOOKUP($A80,'★共通（5-1-1）'!$A$9:$AH$126,29,FALSE)&amp;"","")</f>
        <v/>
      </c>
      <c r="AD80" s="107" t="str">
        <f>IFERROR(VLOOKUP($A80,'★共通（5-1-1）'!$A$9:$AH$126,30,FALSE)&amp;"","")</f>
        <v>102
・
103</v>
      </c>
      <c r="AE80" s="107" t="str">
        <f>IFERROR(VLOOKUP($A80,'★共通（5-1-1）'!$A$9:$AH$126,31,FALSE)&amp;"","")</f>
        <v>102
・
103</v>
      </c>
      <c r="AF80" s="107" t="str">
        <f>IFERROR(VLOOKUP($A80,'★共通（5-1-1）'!$A$9:$AH$126,32,FALSE)&amp;"","")</f>
        <v/>
      </c>
      <c r="AG80" s="107" t="str">
        <f>IFERROR(VLOOKUP($A80,'★共通（5-1-1）'!$A$9:$AH$126,33,FALSE)&amp;"","")</f>
        <v>102
・
103</v>
      </c>
      <c r="AH80" s="107" t="str">
        <f>IFERROR(VLOOKUP($A80,'★共通（5-1-1）'!$A$9:$AH$126,34,FALSE)&amp;"","")</f>
        <v/>
      </c>
      <c r="AI80" s="61"/>
      <c r="AJ80" s="61"/>
      <c r="AK80" s="61"/>
      <c r="AL80" s="61"/>
      <c r="AM80" s="59"/>
    </row>
    <row r="81" spans="1:39" ht="195" customHeight="1">
      <c r="A81" s="105">
        <v>74</v>
      </c>
      <c r="B81" s="105" t="str">
        <f>IFERROR(VLOOKUP($A81,'★共通（5-1-1）'!$A$9:$AH$126,2,FALSE)&amp;"","")</f>
        <v>介護報酬の見直し</v>
      </c>
      <c r="C81" s="106" t="str">
        <f>IFERROR(VLOOKUP($A81,'★共通（5-1-1）'!$A$9:$AH$126,3,FALSE)&amp;"","")</f>
        <v xml:space="preserve">排せつ支援加算の見直し
</v>
      </c>
      <c r="D81" s="105" t="str">
        <f>IFERROR(VLOOKUP($A81,'★共通（5-1-1）'!$A$9:$AH$126,4,FALSE)&amp;"","")</f>
        <v>排せつ支援加算Ⅰ
排せつ支援加算Ⅱ
排せつ支援加算Ⅲ</v>
      </c>
      <c r="E81" s="105" t="str">
        <f>IFERROR(VLOOKUP($A81,'★共通（5-1-1）'!$A$9:$AH$126,5,FALSE)&amp;"","")</f>
        <v>新</v>
      </c>
      <c r="F81" s="106" t="str">
        <f>IFERROR(VLOOKUP($A81,'★共通（5-1-1）'!$A$9:$AH$126,6,FALSE)&amp;"","")</f>
        <v>・排せつ支援加算（介護療養型医療施設を除く）について、介護の質の向上に係る取組を一層推進する観点から、以下の見直しを行う。
　ア 排せつ状態の改善が期待できる入所者を漏れなく支援していく観点から、全ての入所者に対して定期的な評価（スクリーニング）の実施を求め、事業所全体の取組として評価する。
　イ 継続的な取組を促進する観点から、現行、６か月間に限って算定可能とされているところを、６か月以降も継続して算定可能とする。
　ウ 入所者全員に対する排せつ支援の取組（プロセス）への評価に加え、排せつ状態の改善（アウトカム）について評価を行う新たな区分を設ける。その際、定義や指標について、統一的に評価することが可能なものを用いる。
　エ CHASE へのデータ提出とフィードバックの活用による PDCA サイクルの推進・ケアの向上を図ることを求める。（※３（２）①イ参照）
　オ 看護小規模多機能型居宅介護を同加算の対象とする。</v>
      </c>
      <c r="G81" s="107" t="str">
        <f>IFERROR(VLOOKUP($A81,'★共通（5-1-1）'!$A$9:$AH$126,7,FALSE)&amp;"","")</f>
        <v/>
      </c>
      <c r="H81" s="107" t="str">
        <f>IFERROR(VLOOKUP($A81,'★共通（5-1-1）'!$A$9:$AH$126,8,FALSE)&amp;"","")</f>
        <v/>
      </c>
      <c r="I81" s="107" t="str">
        <f>IFERROR(VLOOKUP($A81,'★共通（5-1-1）'!$A$9:$AH$126,9,FALSE)&amp;"","")</f>
        <v/>
      </c>
      <c r="J81" s="107" t="str">
        <f>IFERROR(VLOOKUP($A81,'★共通（5-1-1）'!$A$9:$AH$126,10,FALSE)&amp;"","")</f>
        <v/>
      </c>
      <c r="K81" s="107" t="str">
        <f>IFERROR(VLOOKUP($A81,'★共通（5-1-1）'!$A$9:$AH$126,11,FALSE)&amp;"","")</f>
        <v/>
      </c>
      <c r="L81" s="107" t="str">
        <f>IFERROR(VLOOKUP($A81,'★共通（5-1-1）'!$A$9:$AH$126,12,FALSE)&amp;"","")</f>
        <v/>
      </c>
      <c r="M81" s="107" t="str">
        <f>IFERROR(VLOOKUP($A81,'★共通（5-1-1）'!$A$9:$AH$126,13,FALSE)&amp;"","")</f>
        <v/>
      </c>
      <c r="N81" s="107" t="str">
        <f>IFERROR(VLOOKUP($A81,'★共通（5-1-1）'!$A$9:$AH$126,14,FALSE)&amp;"","")</f>
        <v/>
      </c>
      <c r="O81" s="107" t="str">
        <f>IFERROR(VLOOKUP($A81,'★共通（5-1-1）'!$A$9:$AH$126,15,FALSE)&amp;"","")</f>
        <v/>
      </c>
      <c r="P81" s="107" t="str">
        <f>IFERROR(VLOOKUP($A81,'★共通（5-1-1）'!$A$9:$AH$126,16,FALSE)&amp;"","")</f>
        <v/>
      </c>
      <c r="Q81" s="107" t="str">
        <f>IFERROR(VLOOKUP($A81,'★共通（5-1-1）'!$A$9:$AH$126,17,FALSE)&amp;"","")</f>
        <v/>
      </c>
      <c r="R81" s="107" t="str">
        <f>IFERROR(VLOOKUP($A81,'★共通（5-1-1）'!$A$9:$AH$126,18,FALSE)&amp;"","")</f>
        <v/>
      </c>
      <c r="S81" s="107" t="str">
        <f>IFERROR(VLOOKUP($A81,'★共通（5-1-1）'!$A$9:$AH$126,19,FALSE)&amp;"","")</f>
        <v/>
      </c>
      <c r="T81" s="107" t="str">
        <f>IFERROR(VLOOKUP($A81,'★共通（5-1-1）'!$A$9:$AH$126,20,FALSE)&amp;"","")</f>
        <v/>
      </c>
      <c r="U81" s="107" t="str">
        <f>IFERROR(VLOOKUP($A81,'★共通（5-1-1）'!$A$9:$AH$126,21,FALSE)&amp;"","")</f>
        <v/>
      </c>
      <c r="V81" s="107" t="str">
        <f>IFERROR(VLOOKUP($A81,'★共通（5-1-1）'!$A$9:$AH$126,22,FALSE)&amp;"","")</f>
        <v/>
      </c>
      <c r="W81" s="107" t="str">
        <f>IFERROR(VLOOKUP($A81,'★共通（5-1-1）'!$A$9:$AH$126,23,FALSE)&amp;"","")</f>
        <v/>
      </c>
      <c r="X81" s="107" t="str">
        <f>IFERROR(VLOOKUP($A81,'★共通（5-1-1）'!$A$9:$AH$126,24,FALSE)&amp;"","")</f>
        <v/>
      </c>
      <c r="Y81" s="107" t="str">
        <f>IFERROR(VLOOKUP($A81,'★共通（5-1-1）'!$A$9:$AH$126,25,FALSE)&amp;"","")</f>
        <v/>
      </c>
      <c r="Z81" s="107" t="str">
        <f>IFERROR(VLOOKUP($A81,'★共通（5-1-1）'!$A$9:$AH$126,26,FALSE)&amp;"","")</f>
        <v/>
      </c>
      <c r="AA81" s="107" t="str">
        <f>IFERROR(VLOOKUP($A81,'★共通（5-1-1）'!$A$9:$AH$126,27,FALSE)&amp;"","")</f>
        <v>104
・
105</v>
      </c>
      <c r="AB81" s="107" t="str">
        <f>IFERROR(VLOOKUP($A81,'★共通（5-1-1）'!$A$9:$AH$126,28,FALSE)&amp;"","")</f>
        <v>104
・
105</v>
      </c>
      <c r="AC81" s="107" t="str">
        <f>IFERROR(VLOOKUP($A81,'★共通（5-1-1）'!$A$9:$AH$126,29,FALSE)&amp;"","")</f>
        <v/>
      </c>
      <c r="AD81" s="107" t="str">
        <f>IFERROR(VLOOKUP($A81,'★共通（5-1-1）'!$A$9:$AH$126,30,FALSE)&amp;"","")</f>
        <v>104
・
105</v>
      </c>
      <c r="AE81" s="107" t="str">
        <f>IFERROR(VLOOKUP($A81,'★共通（5-1-1）'!$A$9:$AH$126,31,FALSE)&amp;"","")</f>
        <v>104
・
105</v>
      </c>
      <c r="AF81" s="107" t="str">
        <f>IFERROR(VLOOKUP($A81,'★共通（5-1-1）'!$A$9:$AH$126,32,FALSE)&amp;"","")</f>
        <v/>
      </c>
      <c r="AG81" s="107" t="str">
        <f>IFERROR(VLOOKUP($A81,'★共通（5-1-1）'!$A$9:$AH$126,33,FALSE)&amp;"","")</f>
        <v>104
・
105</v>
      </c>
      <c r="AH81" s="107" t="str">
        <f>IFERROR(VLOOKUP($A81,'★共通（5-1-1）'!$A$9:$AH$126,34,FALSE)&amp;"","")</f>
        <v/>
      </c>
      <c r="AI81" s="66"/>
      <c r="AJ81" s="66"/>
      <c r="AK81" s="66"/>
      <c r="AL81" s="66"/>
      <c r="AM81" s="59"/>
    </row>
    <row r="82" spans="1:39" ht="189" customHeight="1">
      <c r="A82" s="105">
        <v>75</v>
      </c>
      <c r="B82" s="105" t="str">
        <f>IFERROR(VLOOKUP($A82,'★共通（5-1-1）'!$A$9:$AH$126,2,FALSE)&amp;"","")</f>
        <v>介護報酬の見直し</v>
      </c>
      <c r="C82" s="106" t="str">
        <f>IFERROR(VLOOKUP($A82,'★共通（5-1-1）'!$A$9:$AH$126,3,FALSE)&amp;"","")</f>
        <v xml:space="preserve">①処遇改善加算の職場環境等要件の見直し
</v>
      </c>
      <c r="D82" s="105" t="str">
        <f>IFERROR(VLOOKUP($A82,'★共通（5-1-1）'!$A$9:$AH$126,4,FALSE)&amp;"","")</f>
        <v>介護職員処遇改善加算</v>
      </c>
      <c r="E82" s="105" t="str">
        <f>IFERROR(VLOOKUP($A82,'★共通（5-1-1）'!$A$9:$AH$126,5,FALSE)&amp;"","")</f>
        <v/>
      </c>
      <c r="F82" s="106" t="str">
        <f>IFERROR(VLOOKUP($A82,'★共通（5-1-1）'!$A$9:$AH$126,6,FALSE)&amp;"","")</f>
        <v>・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v>
      </c>
      <c r="G82" s="107" t="str">
        <f>IFERROR(VLOOKUP($A82,'★共通（5-1-1）'!$A$9:$AH$126,7,FALSE)&amp;"","")</f>
        <v>108</v>
      </c>
      <c r="H82" s="107" t="str">
        <f>IFERROR(VLOOKUP($A82,'★共通（5-1-1）'!$A$9:$AH$126,8,FALSE)&amp;"","")</f>
        <v>108</v>
      </c>
      <c r="I82" s="107" t="str">
        <f>IFERROR(VLOOKUP($A82,'★共通（5-1-1）'!$A$9:$AH$126,9,FALSE)&amp;"","")</f>
        <v/>
      </c>
      <c r="J82" s="107" t="str">
        <f>IFERROR(VLOOKUP($A82,'★共通（5-1-1）'!$A$9:$AH$126,10,FALSE)&amp;"","")</f>
        <v/>
      </c>
      <c r="K82" s="107" t="str">
        <f>IFERROR(VLOOKUP($A82,'★共通（5-1-1）'!$A$9:$AH$126,11,FALSE)&amp;"","")</f>
        <v/>
      </c>
      <c r="L82" s="107" t="str">
        <f>IFERROR(VLOOKUP($A82,'★共通（5-1-1）'!$A$9:$AH$126,12,FALSE)&amp;"","")</f>
        <v>108</v>
      </c>
      <c r="M82" s="107" t="str">
        <f>IFERROR(VLOOKUP($A82,'★共通（5-1-1）'!$A$9:$AH$126,13,FALSE)&amp;"","")</f>
        <v>108</v>
      </c>
      <c r="N82" s="107" t="str">
        <f>IFERROR(VLOOKUP($A82,'★共通（5-1-1）'!$A$9:$AH$126,14,FALSE)&amp;"","")</f>
        <v>108</v>
      </c>
      <c r="O82" s="107" t="str">
        <f>IFERROR(VLOOKUP($A82,'★共通（5-1-1）'!$A$9:$AH$126,15,FALSE)&amp;"","")</f>
        <v>108</v>
      </c>
      <c r="P82" s="107" t="str">
        <f>IFERROR(VLOOKUP($A82,'★共通（5-1-1）'!$A$9:$AH$126,16,FALSE)&amp;"","")</f>
        <v>108</v>
      </c>
      <c r="Q82" s="107" t="str">
        <f>IFERROR(VLOOKUP($A82,'★共通（5-1-1）'!$A$9:$AH$126,17,FALSE)&amp;"","")</f>
        <v/>
      </c>
      <c r="R82" s="107" t="str">
        <f>IFERROR(VLOOKUP($A82,'★共通（5-1-1）'!$A$9:$AH$126,18,FALSE)&amp;"","")</f>
        <v/>
      </c>
      <c r="S82" s="107" t="str">
        <f>IFERROR(VLOOKUP($A82,'★共通（5-1-1）'!$A$9:$AH$126,19,FALSE)&amp;"","")</f>
        <v>108</v>
      </c>
      <c r="T82" s="107" t="str">
        <f>IFERROR(VLOOKUP($A82,'★共通（5-1-1）'!$A$9:$AH$126,20,FALSE)&amp;"","")</f>
        <v>108</v>
      </c>
      <c r="U82" s="107" t="str">
        <f>IFERROR(VLOOKUP($A82,'★共通（5-1-1）'!$A$9:$AH$126,21,FALSE)&amp;"","")</f>
        <v>108</v>
      </c>
      <c r="V82" s="107" t="str">
        <f>IFERROR(VLOOKUP($A82,'★共通（5-1-1）'!$A$9:$AH$126,22,FALSE)&amp;"","")</f>
        <v>108</v>
      </c>
      <c r="W82" s="107" t="str">
        <f>IFERROR(VLOOKUP($A82,'★共通（5-1-1）'!$A$9:$AH$126,23,FALSE)&amp;"","")</f>
        <v>108</v>
      </c>
      <c r="X82" s="107" t="str">
        <f>IFERROR(VLOOKUP($A82,'★共通（5-1-1）'!$A$9:$AH$126,24,FALSE)&amp;"","")</f>
        <v>108</v>
      </c>
      <c r="Y82" s="107" t="str">
        <f>IFERROR(VLOOKUP($A82,'★共通（5-1-1）'!$A$9:$AH$126,25,FALSE)&amp;"","")</f>
        <v>108</v>
      </c>
      <c r="Z82" s="107" t="str">
        <f>IFERROR(VLOOKUP($A82,'★共通（5-1-1）'!$A$9:$AH$126,26,FALSE)&amp;"","")</f>
        <v>108</v>
      </c>
      <c r="AA82" s="107" t="str">
        <f>IFERROR(VLOOKUP($A82,'★共通（5-1-1）'!$A$9:$AH$126,27,FALSE)&amp;"","")</f>
        <v>108</v>
      </c>
      <c r="AB82" s="107" t="str">
        <f>IFERROR(VLOOKUP($A82,'★共通（5-1-1）'!$A$9:$AH$126,28,FALSE)&amp;"","")</f>
        <v>108</v>
      </c>
      <c r="AC82" s="107" t="str">
        <f>IFERROR(VLOOKUP($A82,'★共通（5-1-1）'!$A$9:$AH$126,29,FALSE)&amp;"","")</f>
        <v/>
      </c>
      <c r="AD82" s="107" t="str">
        <f>IFERROR(VLOOKUP($A82,'★共通（5-1-1）'!$A$9:$AH$126,30,FALSE)&amp;"","")</f>
        <v>108</v>
      </c>
      <c r="AE82" s="107" t="str">
        <f>IFERROR(VLOOKUP($A82,'★共通（5-1-1）'!$A$9:$AH$126,31,FALSE)&amp;"","")</f>
        <v>108</v>
      </c>
      <c r="AF82" s="107" t="str">
        <f>IFERROR(VLOOKUP($A82,'★共通（5-1-1）'!$A$9:$AH$126,32,FALSE)&amp;"","")</f>
        <v>108</v>
      </c>
      <c r="AG82" s="107" t="str">
        <f>IFERROR(VLOOKUP($A82,'★共通（5-1-1）'!$A$9:$AH$126,33,FALSE)&amp;"","")</f>
        <v>108</v>
      </c>
      <c r="AH82" s="107" t="str">
        <f>IFERROR(VLOOKUP($A82,'★共通（5-1-1）'!$A$9:$AH$126,34,FALSE)&amp;"","")</f>
        <v/>
      </c>
      <c r="AI82" s="70"/>
      <c r="AJ82" s="66"/>
      <c r="AK82" s="66"/>
      <c r="AL82" s="66"/>
      <c r="AM82" s="59"/>
    </row>
    <row r="83" spans="1:39" ht="110.25" customHeight="1">
      <c r="A83" s="105">
        <v>76</v>
      </c>
      <c r="B83" s="105" t="str">
        <f>IFERROR(VLOOKUP($A83,'★共通（5-1-1）'!$A$9:$AH$126,2,FALSE)&amp;"","")</f>
        <v>介護報酬の見直し</v>
      </c>
      <c r="C83" s="106" t="str">
        <f>IFERROR(VLOOKUP($A83,'★共通（5-1-1）'!$A$9:$AH$126,3,FALSE)&amp;"","")</f>
        <v xml:space="preserve">介護職員等特定処遇改善加算の見直し
</v>
      </c>
      <c r="D83" s="105" t="str">
        <f>IFERROR(VLOOKUP($A83,'★共通（5-1-1）'!$A$9:$AH$126,4,FALSE)&amp;"","")</f>
        <v>介護職員等特定処遇改善加算</v>
      </c>
      <c r="E83" s="105" t="str">
        <f>IFERROR(VLOOKUP($A83,'★共通（5-1-1）'!$A$9:$AH$126,5,FALSE)&amp;"","")</f>
        <v/>
      </c>
      <c r="F83" s="106" t="str">
        <f>IFERROR(VLOOKUP($A83,'★共通（5-1-1）'!$A$9:$AH$126,6,FALSE)&amp;"","")</f>
        <v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v>
      </c>
      <c r="G83" s="107" t="str">
        <f>IFERROR(VLOOKUP($A83,'★共通（5-1-1）'!$A$9:$AH$126,7,FALSE)&amp;"","")</f>
        <v>109</v>
      </c>
      <c r="H83" s="107" t="str">
        <f>IFERROR(VLOOKUP($A83,'★共通（5-1-1）'!$A$9:$AH$126,8,FALSE)&amp;"","")</f>
        <v>109</v>
      </c>
      <c r="I83" s="107" t="str">
        <f>IFERROR(VLOOKUP($A83,'★共通（5-1-1）'!$A$9:$AH$126,9,FALSE)&amp;"","")</f>
        <v/>
      </c>
      <c r="J83" s="107" t="str">
        <f>IFERROR(VLOOKUP($A83,'★共通（5-1-1）'!$A$9:$AH$126,10,FALSE)&amp;"","")</f>
        <v/>
      </c>
      <c r="K83" s="107" t="str">
        <f>IFERROR(VLOOKUP($A83,'★共通（5-1-1）'!$A$9:$AH$126,11,FALSE)&amp;"","")</f>
        <v/>
      </c>
      <c r="L83" s="107" t="str">
        <f>IFERROR(VLOOKUP($A83,'★共通（5-1-1）'!$A$9:$AH$126,12,FALSE)&amp;"","")</f>
        <v>109</v>
      </c>
      <c r="M83" s="107" t="str">
        <f>IFERROR(VLOOKUP($A83,'★共通（5-1-1）'!$A$9:$AH$126,13,FALSE)&amp;"","")</f>
        <v>109</v>
      </c>
      <c r="N83" s="107" t="str">
        <f>IFERROR(VLOOKUP($A83,'★共通（5-1-1）'!$A$9:$AH$126,14,FALSE)&amp;"","")</f>
        <v>109</v>
      </c>
      <c r="O83" s="107" t="str">
        <f>IFERROR(VLOOKUP($A83,'★共通（5-1-1）'!$A$9:$AH$126,15,FALSE)&amp;"","")</f>
        <v>109</v>
      </c>
      <c r="P83" s="107" t="str">
        <f>IFERROR(VLOOKUP($A83,'★共通（5-1-1）'!$A$9:$AH$126,16,FALSE)&amp;"","")</f>
        <v>109</v>
      </c>
      <c r="Q83" s="107" t="str">
        <f>IFERROR(VLOOKUP($A83,'★共通（5-1-1）'!$A$9:$AH$126,17,FALSE)&amp;"","")</f>
        <v/>
      </c>
      <c r="R83" s="107" t="str">
        <f>IFERROR(VLOOKUP($A83,'★共通（5-1-1）'!$A$9:$AH$126,18,FALSE)&amp;"","")</f>
        <v/>
      </c>
      <c r="S83" s="107" t="str">
        <f>IFERROR(VLOOKUP($A83,'★共通（5-1-1）'!$A$9:$AH$126,19,FALSE)&amp;"","")</f>
        <v>109</v>
      </c>
      <c r="T83" s="107" t="str">
        <f>IFERROR(VLOOKUP($A83,'★共通（5-1-1）'!$A$9:$AH$126,20,FALSE)&amp;"","")</f>
        <v>109</v>
      </c>
      <c r="U83" s="107" t="str">
        <f>IFERROR(VLOOKUP($A83,'★共通（5-1-1）'!$A$9:$AH$126,21,FALSE)&amp;"","")</f>
        <v>109</v>
      </c>
      <c r="V83" s="107" t="str">
        <f>IFERROR(VLOOKUP($A83,'★共通（5-1-1）'!$A$9:$AH$126,22,FALSE)&amp;"","")</f>
        <v>109</v>
      </c>
      <c r="W83" s="107" t="str">
        <f>IFERROR(VLOOKUP($A83,'★共通（5-1-1）'!$A$9:$AH$126,23,FALSE)&amp;"","")</f>
        <v>109</v>
      </c>
      <c r="X83" s="107" t="str">
        <f>IFERROR(VLOOKUP($A83,'★共通（5-1-1）'!$A$9:$AH$126,24,FALSE)&amp;"","")</f>
        <v>109</v>
      </c>
      <c r="Y83" s="107" t="str">
        <f>IFERROR(VLOOKUP($A83,'★共通（5-1-1）'!$A$9:$AH$126,25,FALSE)&amp;"","")</f>
        <v>109</v>
      </c>
      <c r="Z83" s="107" t="str">
        <f>IFERROR(VLOOKUP($A83,'★共通（5-1-1）'!$A$9:$AH$126,26,FALSE)&amp;"","")</f>
        <v>109</v>
      </c>
      <c r="AA83" s="107" t="str">
        <f>IFERROR(VLOOKUP($A83,'★共通（5-1-1）'!$A$9:$AH$126,27,FALSE)&amp;"","")</f>
        <v>109</v>
      </c>
      <c r="AB83" s="107" t="str">
        <f>IFERROR(VLOOKUP($A83,'★共通（5-1-1）'!$A$9:$AH$126,28,FALSE)&amp;"","")</f>
        <v>109</v>
      </c>
      <c r="AC83" s="107" t="str">
        <f>IFERROR(VLOOKUP($A83,'★共通（5-1-1）'!$A$9:$AH$126,29,FALSE)&amp;"","")</f>
        <v/>
      </c>
      <c r="AD83" s="107" t="str">
        <f>IFERROR(VLOOKUP($A83,'★共通（5-1-1）'!$A$9:$AH$126,30,FALSE)&amp;"","")</f>
        <v>109</v>
      </c>
      <c r="AE83" s="107" t="str">
        <f>IFERROR(VLOOKUP($A83,'★共通（5-1-1）'!$A$9:$AH$126,31,FALSE)&amp;"","")</f>
        <v>109</v>
      </c>
      <c r="AF83" s="107" t="str">
        <f>IFERROR(VLOOKUP($A83,'★共通（5-1-1）'!$A$9:$AH$126,32,FALSE)&amp;"","")</f>
        <v>109</v>
      </c>
      <c r="AG83" s="107" t="str">
        <f>IFERROR(VLOOKUP($A83,'★共通（5-1-1）'!$A$9:$AH$126,33,FALSE)&amp;"","")</f>
        <v>109</v>
      </c>
      <c r="AH83" s="107" t="str">
        <f>IFERROR(VLOOKUP($A83,'★共通（5-1-1）'!$A$9:$AH$126,34,FALSE)&amp;"","")</f>
        <v/>
      </c>
      <c r="AI83" s="61"/>
      <c r="AJ83" s="61"/>
      <c r="AK83" s="61"/>
      <c r="AL83" s="61"/>
      <c r="AM83" s="59"/>
    </row>
    <row r="84" spans="1:39" ht="235.5" customHeight="1">
      <c r="A84" s="105">
        <v>77</v>
      </c>
      <c r="B84" s="105" t="str">
        <f>IFERROR(VLOOKUP($A84,'★共通（5-1-1）'!$A$9:$AH$126,2,FALSE)&amp;"","")</f>
        <v>介護報酬の見直し</v>
      </c>
      <c r="C84" s="106" t="str">
        <f>IFERROR(VLOOKUP($A84,'★共通（5-1-1）'!$A$9:$AH$126,3,FALSE)&amp;"","")</f>
        <v xml:space="preserve">サービス提供体制強化加算の見直し
</v>
      </c>
      <c r="D84" s="105" t="str">
        <f>IFERROR(VLOOKUP($A84,'★共通（5-1-1）'!$A$9:$AH$126,4,FALSE)&amp;"","")</f>
        <v/>
      </c>
      <c r="E84" s="105" t="str">
        <f>IFERROR(VLOOKUP($A84,'★共通（5-1-1）'!$A$9:$AH$126,5,FALSE)&amp;"","")</f>
        <v/>
      </c>
      <c r="F84" s="106" t="str">
        <f>IFERROR(VLOOKUP($A84,'★共通（5-1-1）'!$A$9:$AH$126,6,FALSE)&amp;"","")</f>
        <v>・サービス提供体制強化加算について、サービスの質の向上や職員のキャリアアップを一層推進する観点から、財政中立を念頭に、以下の見直しを行う。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v>
      </c>
      <c r="G84" s="107" t="str">
        <f>IFERROR(VLOOKUP($A84,'★共通（5-1-1）'!$A$9:$AH$126,7,FALSE)&amp;"","")</f>
        <v/>
      </c>
      <c r="H84" s="107" t="str">
        <f>IFERROR(VLOOKUP($A84,'★共通（5-1-1）'!$A$9:$AH$126,8,FALSE)&amp;"","")</f>
        <v>110</v>
      </c>
      <c r="I84" s="107" t="str">
        <f>IFERROR(VLOOKUP($A84,'★共通（5-1-1）'!$A$9:$AH$126,9,FALSE)&amp;"","")</f>
        <v>110</v>
      </c>
      <c r="J84" s="107" t="str">
        <f>IFERROR(VLOOKUP($A84,'★共通（5-1-1）'!$A$9:$AH$126,10,FALSE)&amp;"","")</f>
        <v>110</v>
      </c>
      <c r="K84" s="107" t="str">
        <f>IFERROR(VLOOKUP($A84,'★共通（5-1-1）'!$A$9:$AH$126,11,FALSE)&amp;"","")</f>
        <v/>
      </c>
      <c r="L84" s="107" t="str">
        <f>IFERROR(VLOOKUP($A84,'★共通（5-1-1）'!$A$9:$AH$126,12,FALSE)&amp;"","")</f>
        <v>110</v>
      </c>
      <c r="M84" s="107" t="str">
        <f>IFERROR(VLOOKUP($A84,'★共通（5-1-1）'!$A$9:$AH$126,13,FALSE)&amp;"","")</f>
        <v>110</v>
      </c>
      <c r="N84" s="107" t="str">
        <f>IFERROR(VLOOKUP($A84,'★共通（5-1-1）'!$A$9:$AH$126,14,FALSE)&amp;"","")</f>
        <v>110</v>
      </c>
      <c r="O84" s="107" t="str">
        <f>IFERROR(VLOOKUP($A84,'★共通（5-1-1）'!$A$9:$AH$126,15,FALSE)&amp;"","")</f>
        <v>110</v>
      </c>
      <c r="P84" s="107" t="str">
        <f>IFERROR(VLOOKUP($A84,'★共通（5-1-1）'!$A$9:$AH$126,16,FALSE)&amp;"","")</f>
        <v>110</v>
      </c>
      <c r="Q84" s="107" t="str">
        <f>IFERROR(VLOOKUP($A84,'★共通（5-1-1）'!$A$9:$AH$126,17,FALSE)&amp;"","")</f>
        <v/>
      </c>
      <c r="R84" s="107" t="str">
        <f>IFERROR(VLOOKUP($A84,'★共通（5-1-1）'!$A$9:$AH$126,18,FALSE)&amp;"","")</f>
        <v/>
      </c>
      <c r="S84" s="107" t="str">
        <f>IFERROR(VLOOKUP($A84,'★共通（5-1-1）'!$A$9:$AH$126,19,FALSE)&amp;"","")</f>
        <v>110</v>
      </c>
      <c r="T84" s="107" t="str">
        <f>IFERROR(VLOOKUP($A84,'★共通（5-1-1）'!$A$9:$AH$126,20,FALSE)&amp;"","")</f>
        <v>110</v>
      </c>
      <c r="U84" s="107" t="str">
        <f>IFERROR(VLOOKUP($A84,'★共通（5-1-1）'!$A$9:$AH$126,21,FALSE)&amp;"","")</f>
        <v>110</v>
      </c>
      <c r="V84" s="107" t="str">
        <f>IFERROR(VLOOKUP($A84,'★共通（5-1-1）'!$A$9:$AH$126,22,FALSE)&amp;"","")</f>
        <v>110</v>
      </c>
      <c r="W84" s="107" t="str">
        <f>IFERROR(VLOOKUP($A84,'★共通（5-1-1）'!$A$9:$AH$126,23,FALSE)&amp;"","")</f>
        <v>110</v>
      </c>
      <c r="X84" s="107" t="str">
        <f>IFERROR(VLOOKUP($A84,'★共通（5-1-1）'!$A$9:$AH$126,24,FALSE)&amp;"","")</f>
        <v>110</v>
      </c>
      <c r="Y84" s="107" t="str">
        <f>IFERROR(VLOOKUP($A84,'★共通（5-1-1）'!$A$9:$AH$126,25,FALSE)&amp;"","")</f>
        <v>110</v>
      </c>
      <c r="Z84" s="107" t="str">
        <f>IFERROR(VLOOKUP($A84,'★共通（5-1-1）'!$A$9:$AH$126,26,FALSE)&amp;"","")</f>
        <v>110</v>
      </c>
      <c r="AA84" s="107" t="str">
        <f>IFERROR(VLOOKUP($A84,'★共通（5-1-1）'!$A$9:$AH$126,27,FALSE)&amp;"","")</f>
        <v>110</v>
      </c>
      <c r="AB84" s="107" t="str">
        <f>IFERROR(VLOOKUP($A84,'★共通（5-1-1）'!$A$9:$AH$126,28,FALSE)&amp;"","")</f>
        <v>110</v>
      </c>
      <c r="AC84" s="107" t="str">
        <f>IFERROR(VLOOKUP($A84,'★共通（5-1-1）'!$A$9:$AH$126,29,FALSE)&amp;"","")</f>
        <v/>
      </c>
      <c r="AD84" s="107" t="str">
        <f>IFERROR(VLOOKUP($A84,'★共通（5-1-1）'!$A$9:$AH$126,30,FALSE)&amp;"","")</f>
        <v>110</v>
      </c>
      <c r="AE84" s="107" t="str">
        <f>IFERROR(VLOOKUP($A84,'★共通（5-1-1）'!$A$9:$AH$126,31,FALSE)&amp;"","")</f>
        <v>110</v>
      </c>
      <c r="AF84" s="107" t="str">
        <f>IFERROR(VLOOKUP($A84,'★共通（5-1-1）'!$A$9:$AH$126,32,FALSE)&amp;"","")</f>
        <v>110</v>
      </c>
      <c r="AG84" s="107" t="str">
        <f>IFERROR(VLOOKUP($A84,'★共通（5-1-1）'!$A$9:$AH$126,33,FALSE)&amp;"","")</f>
        <v>110</v>
      </c>
      <c r="AH84" s="107" t="str">
        <f>IFERROR(VLOOKUP($A84,'★共通（5-1-1）'!$A$9:$AH$126,34,FALSE)&amp;"","")</f>
        <v/>
      </c>
      <c r="AI84" s="61"/>
      <c r="AJ84" s="61"/>
      <c r="AK84" s="61"/>
      <c r="AL84" s="61"/>
      <c r="AM84" s="59"/>
    </row>
    <row r="85" spans="1:39" ht="75.75" customHeight="1">
      <c r="A85" s="105">
        <v>78</v>
      </c>
      <c r="B85" s="105" t="str">
        <f>IFERROR(VLOOKUP($A85,'★共通（5-1-1）'!$A$9:$AH$126,2,FALSE)&amp;"","")</f>
        <v>介護報酬の見直し</v>
      </c>
      <c r="C85" s="106" t="str">
        <f>IFERROR(VLOOKUP($A85,'★共通（5-1-1）'!$A$9:$AH$126,3,FALSE)&amp;"","")</f>
        <v>特定事業所加算の見直し</v>
      </c>
      <c r="D85" s="105" t="str">
        <f>IFERROR(VLOOKUP($A85,'★共通（5-1-1）'!$A$9:$AH$126,4,FALSE)&amp;"","")</f>
        <v>特定事業所加算Ⅰ
特定事業所加算Ⅱ
特定事業所加算Ⅲ
特定事業所加算Ⅳ
特定事業所加算Ⅴ（新）</v>
      </c>
      <c r="E85" s="105" t="str">
        <f>IFERROR(VLOOKUP($A85,'★共通（5-1-1）'!$A$9:$AH$126,5,FALSE)&amp;"","")</f>
        <v/>
      </c>
      <c r="F85" s="106" t="str">
        <f>IFERROR(VLOOKUP($A85,'★共通（5-1-1）'!$A$9:$AH$126,6,FALSE)&amp;"","")</f>
        <v>・訪問介護の特定事業所加算について、事業所を適切に評価する観点から、訪問介護以外のサービスにおける類似の加算であるサービス提供体制強化加算の見直しも踏まえて、以下の見直しを行う。
　 ・勤続年数が一定期間以上の職員の割合を要件とする新たな区分を設ける。</v>
      </c>
      <c r="G85" s="107" t="str">
        <f>IFERROR(VLOOKUP($A85,'★共通（5-1-1）'!$A$9:$AH$126,7,FALSE)&amp;"","")</f>
        <v>111
・
112</v>
      </c>
      <c r="H85" s="107" t="str">
        <f>IFERROR(VLOOKUP($A85,'★共通（5-1-1）'!$A$9:$AH$126,8,FALSE)&amp;"","")</f>
        <v/>
      </c>
      <c r="I85" s="107" t="str">
        <f>IFERROR(VLOOKUP($A85,'★共通（5-1-1）'!$A$9:$AH$126,9,FALSE)&amp;"","")</f>
        <v/>
      </c>
      <c r="J85" s="107" t="str">
        <f>IFERROR(VLOOKUP($A85,'★共通（5-1-1）'!$A$9:$AH$126,10,FALSE)&amp;"","")</f>
        <v/>
      </c>
      <c r="K85" s="107" t="str">
        <f>IFERROR(VLOOKUP($A85,'★共通（5-1-1）'!$A$9:$AH$126,11,FALSE)&amp;"","")</f>
        <v/>
      </c>
      <c r="L85" s="107" t="str">
        <f>IFERROR(VLOOKUP($A85,'★共通（5-1-1）'!$A$9:$AH$126,12,FALSE)&amp;"","")</f>
        <v/>
      </c>
      <c r="M85" s="107" t="str">
        <f>IFERROR(VLOOKUP($A85,'★共通（5-1-1）'!$A$9:$AH$126,13,FALSE)&amp;"","")</f>
        <v/>
      </c>
      <c r="N85" s="107" t="str">
        <f>IFERROR(VLOOKUP($A85,'★共通（5-1-1）'!$A$9:$AH$126,14,FALSE)&amp;"","")</f>
        <v/>
      </c>
      <c r="O85" s="107" t="str">
        <f>IFERROR(VLOOKUP($A85,'★共通（5-1-1）'!$A$9:$AH$126,15,FALSE)&amp;"","")</f>
        <v/>
      </c>
      <c r="P85" s="107" t="str">
        <f>IFERROR(VLOOKUP($A85,'★共通（5-1-1）'!$A$9:$AH$126,16,FALSE)&amp;"","")</f>
        <v/>
      </c>
      <c r="Q85" s="107" t="str">
        <f>IFERROR(VLOOKUP($A85,'★共通（5-1-1）'!$A$9:$AH$126,17,FALSE)&amp;"","")</f>
        <v/>
      </c>
      <c r="R85" s="107" t="str">
        <f>IFERROR(VLOOKUP($A85,'★共通（5-1-1）'!$A$9:$AH$126,18,FALSE)&amp;"","")</f>
        <v/>
      </c>
      <c r="S85" s="107" t="str">
        <f>IFERROR(VLOOKUP($A85,'★共通（5-1-1）'!$A$9:$AH$126,19,FALSE)&amp;"","")</f>
        <v/>
      </c>
      <c r="T85" s="107" t="str">
        <f>IFERROR(VLOOKUP($A85,'★共通（5-1-1）'!$A$9:$AH$126,20,FALSE)&amp;"","")</f>
        <v/>
      </c>
      <c r="U85" s="107" t="str">
        <f>IFERROR(VLOOKUP($A85,'★共通（5-1-1）'!$A$9:$AH$126,21,FALSE)&amp;"","")</f>
        <v/>
      </c>
      <c r="V85" s="107" t="str">
        <f>IFERROR(VLOOKUP($A85,'★共通（5-1-1）'!$A$9:$AH$126,22,FALSE)&amp;"","")</f>
        <v/>
      </c>
      <c r="W85" s="107" t="str">
        <f>IFERROR(VLOOKUP($A85,'★共通（5-1-1）'!$A$9:$AH$126,23,FALSE)&amp;"","")</f>
        <v/>
      </c>
      <c r="X85" s="107" t="str">
        <f>IFERROR(VLOOKUP($A85,'★共通（5-1-1）'!$A$9:$AH$126,24,FALSE)&amp;"","")</f>
        <v/>
      </c>
      <c r="Y85" s="107" t="str">
        <f>IFERROR(VLOOKUP($A85,'★共通（5-1-1）'!$A$9:$AH$126,25,FALSE)&amp;"","")</f>
        <v/>
      </c>
      <c r="Z85" s="107" t="str">
        <f>IFERROR(VLOOKUP($A85,'★共通（5-1-1）'!$A$9:$AH$126,26,FALSE)&amp;"","")</f>
        <v/>
      </c>
      <c r="AA85" s="107" t="str">
        <f>IFERROR(VLOOKUP($A85,'★共通（5-1-1）'!$A$9:$AH$126,27,FALSE)&amp;"","")</f>
        <v/>
      </c>
      <c r="AB85" s="107" t="str">
        <f>IFERROR(VLOOKUP($A85,'★共通（5-1-1）'!$A$9:$AH$126,28,FALSE)&amp;"","")</f>
        <v/>
      </c>
      <c r="AC85" s="107" t="str">
        <f>IFERROR(VLOOKUP($A85,'★共通（5-1-1）'!$A$9:$AH$126,29,FALSE)&amp;"","")</f>
        <v/>
      </c>
      <c r="AD85" s="107" t="str">
        <f>IFERROR(VLOOKUP($A85,'★共通（5-1-1）'!$A$9:$AH$126,30,FALSE)&amp;"","")</f>
        <v/>
      </c>
      <c r="AE85" s="107" t="str">
        <f>IFERROR(VLOOKUP($A85,'★共通（5-1-1）'!$A$9:$AH$126,31,FALSE)&amp;"","")</f>
        <v/>
      </c>
      <c r="AF85" s="107" t="str">
        <f>IFERROR(VLOOKUP($A85,'★共通（5-1-1）'!$A$9:$AH$126,32,FALSE)&amp;"","")</f>
        <v/>
      </c>
      <c r="AG85" s="107" t="str">
        <f>IFERROR(VLOOKUP($A85,'★共通（5-1-1）'!$A$9:$AH$126,33,FALSE)&amp;"","")</f>
        <v/>
      </c>
      <c r="AH85" s="107" t="str">
        <f>IFERROR(VLOOKUP($A85,'★共通（5-1-1）'!$A$9:$AH$126,34,FALSE)&amp;"","")</f>
        <v/>
      </c>
      <c r="AI85" s="63"/>
      <c r="AJ85" s="63"/>
      <c r="AK85" s="63"/>
      <c r="AL85" s="61"/>
      <c r="AM85" s="59"/>
    </row>
    <row r="86" spans="1:39" ht="75" customHeight="1">
      <c r="A86" s="105">
        <v>79</v>
      </c>
      <c r="B86" s="105" t="str">
        <f>IFERROR(VLOOKUP($A86,'★共通（5-1-1）'!$A$9:$AH$126,2,FALSE)&amp;"","")</f>
        <v>介護報酬の見直し</v>
      </c>
      <c r="C86" s="106" t="str">
        <f>IFERROR(VLOOKUP($A86,'★共通（5-1-1）'!$A$9:$AH$126,3,FALSE)&amp;"","")</f>
        <v>介護付きホームの入居継続支援加算の見直し</v>
      </c>
      <c r="D86" s="105" t="str">
        <f>IFERROR(VLOOKUP($A86,'★共通（5-1-1）'!$A$9:$AH$126,4,FALSE)&amp;"","")</f>
        <v>入居継続支援加算Ⅰ
入居継続支援加算Ⅱ（新）</v>
      </c>
      <c r="E86" s="105" t="str">
        <f>IFERROR(VLOOKUP($A86,'★共通（5-1-1）'!$A$9:$AH$126,5,FALSE)&amp;"","")</f>
        <v/>
      </c>
      <c r="F86" s="106" t="str">
        <f>IFERROR(VLOOKUP($A86,'★共通（5-1-1）'!$A$9:$AH$126,6,FALSE)&amp;"","")</f>
        <v>・介護付きホームについて、入居者の実態に合った適切な評価を行う観点から、入居継続支援加算について、「たんの吸引等を必要とする者の割合が利用者の 15％以上」の場合の評価に加えて、「５％以上 15％未満」の場合に評価する新たな区分を設ける。</v>
      </c>
      <c r="G86" s="107" t="str">
        <f>IFERROR(VLOOKUP($A86,'★共通（5-1-1）'!$A$9:$AH$126,7,FALSE)&amp;"","")</f>
        <v/>
      </c>
      <c r="H86" s="107" t="str">
        <f>IFERROR(VLOOKUP($A86,'★共通（5-1-1）'!$A$9:$AH$126,8,FALSE)&amp;"","")</f>
        <v/>
      </c>
      <c r="I86" s="107" t="str">
        <f>IFERROR(VLOOKUP($A86,'★共通（5-1-1）'!$A$9:$AH$126,9,FALSE)&amp;"","")</f>
        <v/>
      </c>
      <c r="J86" s="107" t="str">
        <f>IFERROR(VLOOKUP($A86,'★共通（5-1-1）'!$A$9:$AH$126,10,FALSE)&amp;"","")</f>
        <v/>
      </c>
      <c r="K86" s="107" t="str">
        <f>IFERROR(VLOOKUP($A86,'★共通（5-1-1）'!$A$9:$AH$126,11,FALSE)&amp;"","")</f>
        <v/>
      </c>
      <c r="L86" s="107" t="str">
        <f>IFERROR(VLOOKUP($A86,'★共通（5-1-1）'!$A$9:$AH$126,12,FALSE)&amp;"","")</f>
        <v/>
      </c>
      <c r="M86" s="107" t="str">
        <f>IFERROR(VLOOKUP($A86,'★共通（5-1-1）'!$A$9:$AH$126,13,FALSE)&amp;"","")</f>
        <v/>
      </c>
      <c r="N86" s="107" t="str">
        <f>IFERROR(VLOOKUP($A86,'★共通（5-1-1）'!$A$9:$AH$126,14,FALSE)&amp;"","")</f>
        <v/>
      </c>
      <c r="O86" s="107" t="str">
        <f>IFERROR(VLOOKUP($A86,'★共通（5-1-1）'!$A$9:$AH$126,15,FALSE)&amp;"","")</f>
        <v/>
      </c>
      <c r="P86" s="107" t="str">
        <f>IFERROR(VLOOKUP($A86,'★共通（5-1-1）'!$A$9:$AH$126,16,FALSE)&amp;"","")</f>
        <v>113</v>
      </c>
      <c r="Q86" s="107" t="str">
        <f>IFERROR(VLOOKUP($A86,'★共通（5-1-1）'!$A$9:$AH$126,17,FALSE)&amp;"","")</f>
        <v/>
      </c>
      <c r="R86" s="107" t="str">
        <f>IFERROR(VLOOKUP($A86,'★共通（5-1-1）'!$A$9:$AH$126,18,FALSE)&amp;"","")</f>
        <v/>
      </c>
      <c r="S86" s="107" t="str">
        <f>IFERROR(VLOOKUP($A86,'★共通（5-1-1）'!$A$9:$AH$126,19,FALSE)&amp;"","")</f>
        <v/>
      </c>
      <c r="T86" s="107" t="str">
        <f>IFERROR(VLOOKUP($A86,'★共通（5-1-1）'!$A$9:$AH$126,20,FALSE)&amp;"","")</f>
        <v/>
      </c>
      <c r="U86" s="107" t="str">
        <f>IFERROR(VLOOKUP($A86,'★共通（5-1-1）'!$A$9:$AH$126,21,FALSE)&amp;"","")</f>
        <v/>
      </c>
      <c r="V86" s="107" t="str">
        <f>IFERROR(VLOOKUP($A86,'★共通（5-1-1）'!$A$9:$AH$126,22,FALSE)&amp;"","")</f>
        <v/>
      </c>
      <c r="W86" s="107" t="str">
        <f>IFERROR(VLOOKUP($A86,'★共通（5-1-1）'!$A$9:$AH$126,23,FALSE)&amp;"","")</f>
        <v/>
      </c>
      <c r="X86" s="107" t="str">
        <f>IFERROR(VLOOKUP($A86,'★共通（5-1-1）'!$A$9:$AH$126,24,FALSE)&amp;"","")</f>
        <v/>
      </c>
      <c r="Y86" s="107" t="str">
        <f>IFERROR(VLOOKUP($A86,'★共通（5-1-1）'!$A$9:$AH$126,25,FALSE)&amp;"","")</f>
        <v/>
      </c>
      <c r="Z86" s="107" t="str">
        <f>IFERROR(VLOOKUP($A86,'★共通（5-1-1）'!$A$9:$AH$126,26,FALSE)&amp;"","")</f>
        <v>113</v>
      </c>
      <c r="AA86" s="107" t="str">
        <f>IFERROR(VLOOKUP($A86,'★共通（5-1-1）'!$A$9:$AH$126,27,FALSE)&amp;"","")</f>
        <v/>
      </c>
      <c r="AB86" s="107" t="str">
        <f>IFERROR(VLOOKUP($A86,'★共通（5-1-1）'!$A$9:$AH$126,28,FALSE)&amp;"","")</f>
        <v/>
      </c>
      <c r="AC86" s="107" t="str">
        <f>IFERROR(VLOOKUP($A86,'★共通（5-1-1）'!$A$9:$AH$126,29,FALSE)&amp;"","")</f>
        <v/>
      </c>
      <c r="AD86" s="107" t="str">
        <f>IFERROR(VLOOKUP($A86,'★共通（5-1-1）'!$A$9:$AH$126,30,FALSE)&amp;"","")</f>
        <v/>
      </c>
      <c r="AE86" s="107" t="str">
        <f>IFERROR(VLOOKUP($A86,'★共通（5-1-1）'!$A$9:$AH$126,31,FALSE)&amp;"","")</f>
        <v/>
      </c>
      <c r="AF86" s="107" t="str">
        <f>IFERROR(VLOOKUP($A86,'★共通（5-1-1）'!$A$9:$AH$126,32,FALSE)&amp;"","")</f>
        <v/>
      </c>
      <c r="AG86" s="107" t="str">
        <f>IFERROR(VLOOKUP($A86,'★共通（5-1-1）'!$A$9:$AH$126,33,FALSE)&amp;"","")</f>
        <v/>
      </c>
      <c r="AH86" s="107" t="str">
        <f>IFERROR(VLOOKUP($A86,'★共通（5-1-1）'!$A$9:$AH$126,34,FALSE)&amp;"","")</f>
        <v/>
      </c>
      <c r="AI86" s="66"/>
      <c r="AJ86" s="66"/>
      <c r="AK86" s="66"/>
      <c r="AL86" s="66"/>
      <c r="AM86" s="59"/>
    </row>
    <row r="87" spans="1:39" ht="209.25" customHeight="1">
      <c r="A87" s="105">
        <v>80</v>
      </c>
      <c r="B87" s="105" t="str">
        <f>IFERROR(VLOOKUP($A87,'★共通（5-1-1）'!$A$9:$AH$126,2,FALSE)&amp;"","")</f>
        <v>人員基準・設備基準</v>
      </c>
      <c r="C87" s="106" t="str">
        <f>IFERROR(VLOOKUP($A87,'★共通（5-1-1）'!$A$9:$AH$126,3,FALSE)&amp;"","")</f>
        <v>人員配置基準における両立支援への配慮</v>
      </c>
      <c r="D87" s="105" t="str">
        <f>IFERROR(VLOOKUP($A87,'★共通（5-1-1）'!$A$9:$AH$126,4,FALSE)&amp;"","")</f>
        <v/>
      </c>
      <c r="E87" s="105" t="str">
        <f>IFERROR(VLOOKUP($A87,'★共通（5-1-1）'!$A$9:$AH$126,5,FALSE)&amp;"","")</f>
        <v/>
      </c>
      <c r="F87" s="106" t="str">
        <f>IFERROR(VLOOKUP($A87,'★共通（5-1-1）'!$A$9:$AH$126,6,FALSE)&amp;"","")</f>
        <v>・介護現場において、仕事と育児や介護との両立が可能となる環境整備を進め、職員の離職防止・定着促進を図る観点から、各サービスの人員配置基準や報酬算定について、以下の見直しを行う。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v>
      </c>
      <c r="G87" s="107" t="str">
        <f>IFERROR(VLOOKUP($A87,'★共通（5-1-1）'!$A$9:$AH$126,7,FALSE)&amp;"","")</f>
        <v>114</v>
      </c>
      <c r="H87" s="107" t="str">
        <f>IFERROR(VLOOKUP($A87,'★共通（5-1-1）'!$A$9:$AH$126,8,FALSE)&amp;"","")</f>
        <v>114</v>
      </c>
      <c r="I87" s="107" t="str">
        <f>IFERROR(VLOOKUP($A87,'★共通（5-1-1）'!$A$9:$AH$126,9,FALSE)&amp;"","")</f>
        <v>114</v>
      </c>
      <c r="J87" s="107" t="str">
        <f>IFERROR(VLOOKUP($A87,'★共通（5-1-1）'!$A$9:$AH$126,10,FALSE)&amp;"","")</f>
        <v>114</v>
      </c>
      <c r="K87" s="107" t="str">
        <f>IFERROR(VLOOKUP($A87,'★共通（5-1-1）'!$A$9:$AH$126,11,FALSE)&amp;"","")</f>
        <v>114</v>
      </c>
      <c r="L87" s="107" t="str">
        <f>IFERROR(VLOOKUP($A87,'★共通（5-1-1）'!$A$9:$AH$126,12,FALSE)&amp;"","")</f>
        <v>114</v>
      </c>
      <c r="M87" s="107" t="str">
        <f>IFERROR(VLOOKUP($A87,'★共通（5-1-1）'!$A$9:$AH$126,13,FALSE)&amp;"","")</f>
        <v>114</v>
      </c>
      <c r="N87" s="107" t="str">
        <f>IFERROR(VLOOKUP($A87,'★共通（5-1-1）'!$A$9:$AH$126,14,FALSE)&amp;"","")</f>
        <v>114</v>
      </c>
      <c r="O87" s="107" t="str">
        <f>IFERROR(VLOOKUP($A87,'★共通（5-1-1）'!$A$9:$AH$126,15,FALSE)&amp;"","")</f>
        <v>114</v>
      </c>
      <c r="P87" s="107" t="str">
        <f>IFERROR(VLOOKUP($A87,'★共通（5-1-1）'!$A$9:$AH$126,16,FALSE)&amp;"","")</f>
        <v>114</v>
      </c>
      <c r="Q87" s="107" t="str">
        <f>IFERROR(VLOOKUP($A87,'★共通（5-1-1）'!$A$9:$AH$126,17,FALSE)&amp;"","")</f>
        <v>114</v>
      </c>
      <c r="R87" s="107" t="str">
        <f>IFERROR(VLOOKUP($A87,'★共通（5-1-1）'!$A$9:$AH$126,18,FALSE)&amp;"","")</f>
        <v>114</v>
      </c>
      <c r="S87" s="107" t="str">
        <f>IFERROR(VLOOKUP($A87,'★共通（5-1-1）'!$A$9:$AH$126,19,FALSE)&amp;"","")</f>
        <v>114</v>
      </c>
      <c r="T87" s="107" t="str">
        <f>IFERROR(VLOOKUP($A87,'★共通（5-1-1）'!$A$9:$AH$126,20,FALSE)&amp;"","")</f>
        <v>114</v>
      </c>
      <c r="U87" s="107" t="str">
        <f>IFERROR(VLOOKUP($A87,'★共通（5-1-1）'!$A$9:$AH$126,21,FALSE)&amp;"","")</f>
        <v>114</v>
      </c>
      <c r="V87" s="107" t="str">
        <f>IFERROR(VLOOKUP($A87,'★共通（5-1-1）'!$A$9:$AH$126,22,FALSE)&amp;"","")</f>
        <v>114</v>
      </c>
      <c r="W87" s="107" t="str">
        <f>IFERROR(VLOOKUP($A87,'★共通（5-1-1）'!$A$9:$AH$126,23,FALSE)&amp;"","")</f>
        <v>114</v>
      </c>
      <c r="X87" s="107" t="str">
        <f>IFERROR(VLOOKUP($A87,'★共通（5-1-1）'!$A$9:$AH$126,24,FALSE)&amp;"","")</f>
        <v>114</v>
      </c>
      <c r="Y87" s="107" t="str">
        <f>IFERROR(VLOOKUP($A87,'★共通（5-1-1）'!$A$9:$AH$126,25,FALSE)&amp;"","")</f>
        <v>114</v>
      </c>
      <c r="Z87" s="107" t="str">
        <f>IFERROR(VLOOKUP($A87,'★共通（5-1-1）'!$A$9:$AH$126,26,FALSE)&amp;"","")</f>
        <v>114</v>
      </c>
      <c r="AA87" s="107" t="str">
        <f>IFERROR(VLOOKUP($A87,'★共通（5-1-1）'!$A$9:$AH$126,27,FALSE)&amp;"","")</f>
        <v>114</v>
      </c>
      <c r="AB87" s="107" t="str">
        <f>IFERROR(VLOOKUP($A87,'★共通（5-1-1）'!$A$9:$AH$126,28,FALSE)&amp;"","")</f>
        <v>114</v>
      </c>
      <c r="AC87" s="107" t="str">
        <f>IFERROR(VLOOKUP($A87,'★共通（5-1-1）'!$A$9:$AH$126,29,FALSE)&amp;"","")</f>
        <v>114</v>
      </c>
      <c r="AD87" s="107" t="str">
        <f>IFERROR(VLOOKUP($A87,'★共通（5-1-1）'!$A$9:$AH$126,30,FALSE)&amp;"","")</f>
        <v>114</v>
      </c>
      <c r="AE87" s="107" t="str">
        <f>IFERROR(VLOOKUP($A87,'★共通（5-1-1）'!$A$9:$AH$126,31,FALSE)&amp;"","")</f>
        <v>114</v>
      </c>
      <c r="AF87" s="107" t="str">
        <f>IFERROR(VLOOKUP($A87,'★共通（5-1-1）'!$A$9:$AH$126,32,FALSE)&amp;"","")</f>
        <v>114</v>
      </c>
      <c r="AG87" s="107" t="str">
        <f>IFERROR(VLOOKUP($A87,'★共通（5-1-1）'!$A$9:$AH$126,33,FALSE)&amp;"","")</f>
        <v>114</v>
      </c>
      <c r="AH87" s="107" t="str">
        <f>IFERROR(VLOOKUP($A87,'★共通（5-1-1）'!$A$9:$AH$126,34,FALSE)&amp;"","")</f>
        <v>114</v>
      </c>
      <c r="AI87" s="61"/>
      <c r="AJ87" s="61"/>
      <c r="AK87" s="61"/>
      <c r="AL87" s="61"/>
      <c r="AM87" s="59"/>
    </row>
    <row r="88" spans="1:39" ht="59.25" customHeight="1">
      <c r="A88" s="105">
        <v>81</v>
      </c>
      <c r="B88" s="105" t="str">
        <f>IFERROR(VLOOKUP($A88,'★共通（5-1-1）'!$A$9:$AH$126,2,FALSE)&amp;"","")</f>
        <v>運営基準の見直し</v>
      </c>
      <c r="C88" s="106" t="str">
        <f>IFERROR(VLOOKUP($A88,'★共通（5-1-1）'!$A$9:$AH$126,3,FALSE)&amp;"","")</f>
        <v>ハラスメント対策の強化</v>
      </c>
      <c r="D88" s="105" t="str">
        <f>IFERROR(VLOOKUP($A88,'★共通（5-1-1）'!$A$9:$AH$126,4,FALSE)&amp;"","")</f>
        <v/>
      </c>
      <c r="E88" s="105" t="str">
        <f>IFERROR(VLOOKUP($A88,'★共通（5-1-1）'!$A$9:$AH$126,5,FALSE)&amp;"","")</f>
        <v/>
      </c>
      <c r="F88" s="106" t="str">
        <f>IFERROR(VLOOKUP($A88,'★共通（5-1-1）'!$A$9:$AH$126,6,FALSE)&amp;"","")</f>
        <v>・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v>
      </c>
      <c r="G88" s="107" t="str">
        <f>IFERROR(VLOOKUP($A88,'★共通（5-1-1）'!$A$9:$AH$126,7,FALSE)&amp;"","")</f>
        <v>115</v>
      </c>
      <c r="H88" s="107" t="str">
        <f>IFERROR(VLOOKUP($A88,'★共通（5-1-1）'!$A$9:$AH$126,8,FALSE)&amp;"","")</f>
        <v>115</v>
      </c>
      <c r="I88" s="107" t="str">
        <f>IFERROR(VLOOKUP($A88,'★共通（5-1-1）'!$A$9:$AH$126,9,FALSE)&amp;"","")</f>
        <v>115</v>
      </c>
      <c r="J88" s="107" t="str">
        <f>IFERROR(VLOOKUP($A88,'★共通（5-1-1）'!$A$9:$AH$126,10,FALSE)&amp;"","")</f>
        <v>115</v>
      </c>
      <c r="K88" s="107" t="str">
        <f>IFERROR(VLOOKUP($A88,'★共通（5-1-1）'!$A$9:$AH$126,11,FALSE)&amp;"","")</f>
        <v>115</v>
      </c>
      <c r="L88" s="107" t="str">
        <f>IFERROR(VLOOKUP($A88,'★共通（5-1-1）'!$A$9:$AH$126,12,FALSE)&amp;"","")</f>
        <v>115</v>
      </c>
      <c r="M88" s="107" t="str">
        <f>IFERROR(VLOOKUP($A88,'★共通（5-1-1）'!$A$9:$AH$126,13,FALSE)&amp;"","")</f>
        <v>115</v>
      </c>
      <c r="N88" s="107" t="str">
        <f>IFERROR(VLOOKUP($A88,'★共通（5-1-1）'!$A$9:$AH$126,14,FALSE)&amp;"","")</f>
        <v>115</v>
      </c>
      <c r="O88" s="107" t="str">
        <f>IFERROR(VLOOKUP($A88,'★共通（5-1-1）'!$A$9:$AH$126,15,FALSE)&amp;"","")</f>
        <v>115</v>
      </c>
      <c r="P88" s="107" t="str">
        <f>IFERROR(VLOOKUP($A88,'★共通（5-1-1）'!$A$9:$AH$126,16,FALSE)&amp;"","")</f>
        <v>115</v>
      </c>
      <c r="Q88" s="107" t="str">
        <f>IFERROR(VLOOKUP($A88,'★共通（5-1-1）'!$A$9:$AH$126,17,FALSE)&amp;"","")</f>
        <v>115</v>
      </c>
      <c r="R88" s="107" t="str">
        <f>IFERROR(VLOOKUP($A88,'★共通（5-1-1）'!$A$9:$AH$126,18,FALSE)&amp;"","")</f>
        <v>115</v>
      </c>
      <c r="S88" s="107" t="str">
        <f>IFERROR(VLOOKUP($A88,'★共通（5-1-1）'!$A$9:$AH$126,19,FALSE)&amp;"","")</f>
        <v>115</v>
      </c>
      <c r="T88" s="107" t="str">
        <f>IFERROR(VLOOKUP($A88,'★共通（5-1-1）'!$A$9:$AH$126,20,FALSE)&amp;"","")</f>
        <v>115</v>
      </c>
      <c r="U88" s="107" t="str">
        <f>IFERROR(VLOOKUP($A88,'★共通（5-1-1）'!$A$9:$AH$126,21,FALSE)&amp;"","")</f>
        <v>115</v>
      </c>
      <c r="V88" s="107" t="str">
        <f>IFERROR(VLOOKUP($A88,'★共通（5-1-1）'!$A$9:$AH$126,22,FALSE)&amp;"","")</f>
        <v>115</v>
      </c>
      <c r="W88" s="107" t="str">
        <f>IFERROR(VLOOKUP($A88,'★共通（5-1-1）'!$A$9:$AH$126,23,FALSE)&amp;"","")</f>
        <v>115</v>
      </c>
      <c r="X88" s="107" t="str">
        <f>IFERROR(VLOOKUP($A88,'★共通（5-1-1）'!$A$9:$AH$126,24,FALSE)&amp;"","")</f>
        <v>115</v>
      </c>
      <c r="Y88" s="107" t="str">
        <f>IFERROR(VLOOKUP($A88,'★共通（5-1-1）'!$A$9:$AH$126,25,FALSE)&amp;"","")</f>
        <v>115</v>
      </c>
      <c r="Z88" s="107" t="str">
        <f>IFERROR(VLOOKUP($A88,'★共通（5-1-1）'!$A$9:$AH$126,26,FALSE)&amp;"","")</f>
        <v>115</v>
      </c>
      <c r="AA88" s="107" t="str">
        <f>IFERROR(VLOOKUP($A88,'★共通（5-1-1）'!$A$9:$AH$126,27,FALSE)&amp;"","")</f>
        <v>115</v>
      </c>
      <c r="AB88" s="107" t="str">
        <f>IFERROR(VLOOKUP($A88,'★共通（5-1-1）'!$A$9:$AH$126,28,FALSE)&amp;"","")</f>
        <v>115</v>
      </c>
      <c r="AC88" s="107" t="str">
        <f>IFERROR(VLOOKUP($A88,'★共通（5-1-1）'!$A$9:$AH$126,29,FALSE)&amp;"","")</f>
        <v>115</v>
      </c>
      <c r="AD88" s="107" t="str">
        <f>IFERROR(VLOOKUP($A88,'★共通（5-1-1）'!$A$9:$AH$126,30,FALSE)&amp;"","")</f>
        <v>115</v>
      </c>
      <c r="AE88" s="107" t="str">
        <f>IFERROR(VLOOKUP($A88,'★共通（5-1-1）'!$A$9:$AH$126,31,FALSE)&amp;"","")</f>
        <v>115</v>
      </c>
      <c r="AF88" s="107" t="str">
        <f>IFERROR(VLOOKUP($A88,'★共通（5-1-1）'!$A$9:$AH$126,32,FALSE)&amp;"","")</f>
        <v>115</v>
      </c>
      <c r="AG88" s="107" t="str">
        <f>IFERROR(VLOOKUP($A88,'★共通（5-1-1）'!$A$9:$AH$126,33,FALSE)&amp;"","")</f>
        <v>115</v>
      </c>
      <c r="AH88" s="107" t="str">
        <f>IFERROR(VLOOKUP($A88,'★共通（5-1-1）'!$A$9:$AH$126,34,FALSE)&amp;"","")</f>
        <v>115</v>
      </c>
      <c r="AI88" s="61"/>
      <c r="AJ88" s="61"/>
      <c r="AK88" s="61"/>
      <c r="AL88" s="61"/>
      <c r="AM88" s="59"/>
    </row>
    <row r="89" spans="1:39" ht="301.5" customHeight="1">
      <c r="A89" s="105">
        <v>82</v>
      </c>
      <c r="B89" s="105" t="str">
        <f>IFERROR(VLOOKUP($A89,'★共通（5-1-1）'!$A$9:$AH$126,2,FALSE)&amp;"","")</f>
        <v>介護報酬の見直し</v>
      </c>
      <c r="C89" s="106" t="str">
        <f>IFERROR(VLOOKUP($A89,'★共通（5-1-1）'!$A$9:$AH$126,3,FALSE)&amp;"","")</f>
        <v>①見守り機器等を導入した場合の夜勤職員配置加算等の見直し</v>
      </c>
      <c r="D89" s="105" t="str">
        <f>IFERROR(VLOOKUP($A89,'★共通（5-1-1）'!$A$9:$AH$126,4,FALSE)&amp;"","")</f>
        <v>夜勤職員配置加算</v>
      </c>
      <c r="E89" s="105" t="str">
        <f>IFERROR(VLOOKUP($A89,'★共通（5-1-1）'!$A$9:$AH$126,5,FALSE)&amp;"","")</f>
        <v/>
      </c>
      <c r="F89" s="106" t="str">
        <f>IFERROR(VLOOKUP($A89,'★共通（5-1-1）'!$A$9:$AH$126,6,FALSE)&amp;"","")</f>
        <v>・テクノロジーの活用により介護サービスの質の向上、業務効率化及び職員の負担軽減を推進していく観点から、令和２年度に実施された介護ロボット導入支援及び導入効果実証研究の結果等も踏まえ、夜勤職員配置加算等について、以下のとおり見直す。
　ア 介護老人福祉施設等における見守り機器を導入した場合の夜勤職員配置加算（夜勤を行う介護職員又は看護職員の数が「最低基準を 0.9 以上上回っている場合」）について、見守りセンサーの入所者に占める導入割合の基準を 15％から 10％に緩和する。
　イ 介護老人福祉施設等における見守り機器を導入した場合の夜勤職員配置加算について、全ての入所者について見守りセンサーを導入し、夜勤職員全員がインカム等の ICT を使用するとともに、職員の負担軽減や職員毎の効率化のばらつきに配慮し、安全体制やケアの質の確保、職員の負担軽減を要件として、「最低基準を 0.6 以上（②の人員配置基準の緩和が適用される場合は 0.8 以上）上回っている場合」に算定できる新たな区分を設ける。
　ウ イの加算の申請にあたっては、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ⅴ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v>
      </c>
      <c r="G89" s="107" t="str">
        <f>IFERROR(VLOOKUP($A89,'★共通（5-1-1）'!$A$9:$AH$126,7,FALSE)&amp;"","")</f>
        <v/>
      </c>
      <c r="H89" s="107" t="str">
        <f>IFERROR(VLOOKUP($A89,'★共通（5-1-1）'!$A$9:$AH$126,8,FALSE)&amp;"","")</f>
        <v/>
      </c>
      <c r="I89" s="107" t="str">
        <f>IFERROR(VLOOKUP($A89,'★共通（5-1-1）'!$A$9:$AH$126,9,FALSE)&amp;"","")</f>
        <v/>
      </c>
      <c r="J89" s="107" t="str">
        <f>IFERROR(VLOOKUP($A89,'★共通（5-1-1）'!$A$9:$AH$126,10,FALSE)&amp;"","")</f>
        <v/>
      </c>
      <c r="K89" s="107" t="str">
        <f>IFERROR(VLOOKUP($A89,'★共通（5-1-1）'!$A$9:$AH$126,11,FALSE)&amp;"","")</f>
        <v/>
      </c>
      <c r="L89" s="107" t="str">
        <f>IFERROR(VLOOKUP($A89,'★共通（5-1-1）'!$A$9:$AH$126,12,FALSE)&amp;"","")</f>
        <v/>
      </c>
      <c r="M89" s="107" t="str">
        <f>IFERROR(VLOOKUP($A89,'★共通（5-1-1）'!$A$9:$AH$126,13,FALSE)&amp;"","")</f>
        <v/>
      </c>
      <c r="N89" s="107" t="str">
        <f>IFERROR(VLOOKUP($A89,'★共通（5-1-1）'!$A$9:$AH$126,14,FALSE)&amp;"","")</f>
        <v>117</v>
      </c>
      <c r="O89" s="107" t="str">
        <f>IFERROR(VLOOKUP($A89,'★共通（5-1-1）'!$A$9:$AH$126,15,FALSE)&amp;"","")</f>
        <v/>
      </c>
      <c r="P89" s="107" t="str">
        <f>IFERROR(VLOOKUP($A89,'★共通（5-1-1）'!$A$9:$AH$126,16,FALSE)&amp;"","")</f>
        <v/>
      </c>
      <c r="Q89" s="107" t="str">
        <f>IFERROR(VLOOKUP($A89,'★共通（5-1-1）'!$A$9:$AH$126,17,FALSE)&amp;"","")</f>
        <v/>
      </c>
      <c r="R89" s="107" t="str">
        <f>IFERROR(VLOOKUP($A89,'★共通（5-1-1）'!$A$9:$AH$126,18,FALSE)&amp;"","")</f>
        <v/>
      </c>
      <c r="S89" s="107" t="str">
        <f>IFERROR(VLOOKUP($A89,'★共通（5-1-1）'!$A$9:$AH$126,19,FALSE)&amp;"","")</f>
        <v/>
      </c>
      <c r="T89" s="107" t="str">
        <f>IFERROR(VLOOKUP($A89,'★共通（5-1-1）'!$A$9:$AH$126,20,FALSE)&amp;"","")</f>
        <v/>
      </c>
      <c r="U89" s="107" t="str">
        <f>IFERROR(VLOOKUP($A89,'★共通（5-1-1）'!$A$9:$AH$126,21,FALSE)&amp;"","")</f>
        <v/>
      </c>
      <c r="V89" s="107" t="str">
        <f>IFERROR(VLOOKUP($A89,'★共通（5-1-1）'!$A$9:$AH$126,22,FALSE)&amp;"","")</f>
        <v/>
      </c>
      <c r="W89" s="107" t="str">
        <f>IFERROR(VLOOKUP($A89,'★共通（5-1-1）'!$A$9:$AH$126,23,FALSE)&amp;"","")</f>
        <v/>
      </c>
      <c r="X89" s="107" t="str">
        <f>IFERROR(VLOOKUP($A89,'★共通（5-1-1）'!$A$9:$AH$126,24,FALSE)&amp;"","")</f>
        <v/>
      </c>
      <c r="Y89" s="107" t="str">
        <f>IFERROR(VLOOKUP($A89,'★共通（5-1-1）'!$A$9:$AH$126,25,FALSE)&amp;"","")</f>
        <v/>
      </c>
      <c r="Z89" s="107" t="str">
        <f>IFERROR(VLOOKUP($A89,'★共通（5-1-1）'!$A$9:$AH$126,26,FALSE)&amp;"","")</f>
        <v/>
      </c>
      <c r="AA89" s="107" t="str">
        <f>IFERROR(VLOOKUP($A89,'★共通（5-1-1）'!$A$9:$AH$126,27,FALSE)&amp;"","")</f>
        <v>117</v>
      </c>
      <c r="AB89" s="107" t="str">
        <f>IFERROR(VLOOKUP($A89,'★共通（5-1-1）'!$A$9:$AH$126,28,FALSE)&amp;"","")</f>
        <v/>
      </c>
      <c r="AC89" s="107" t="str">
        <f>IFERROR(VLOOKUP($A89,'★共通（5-1-1）'!$A$9:$AH$126,29,FALSE)&amp;"","")</f>
        <v/>
      </c>
      <c r="AD89" s="107" t="str">
        <f>IFERROR(VLOOKUP($A89,'★共通（5-1-1）'!$A$9:$AH$126,30,FALSE)&amp;"","")</f>
        <v>117</v>
      </c>
      <c r="AE89" s="107" t="str">
        <f>IFERROR(VLOOKUP($A89,'★共通（5-1-1）'!$A$9:$AH$126,31,FALSE)&amp;"","")</f>
        <v/>
      </c>
      <c r="AF89" s="107" t="str">
        <f>IFERROR(VLOOKUP($A89,'★共通（5-1-1）'!$A$9:$AH$126,32,FALSE)&amp;"","")</f>
        <v/>
      </c>
      <c r="AG89" s="107" t="str">
        <f>IFERROR(VLOOKUP($A89,'★共通（5-1-1）'!$A$9:$AH$126,33,FALSE)&amp;"","")</f>
        <v/>
      </c>
      <c r="AH89" s="107" t="str">
        <f>IFERROR(VLOOKUP($A89,'★共通（5-1-1）'!$A$9:$AH$126,34,FALSE)&amp;"","")</f>
        <v/>
      </c>
      <c r="AI89" s="61"/>
      <c r="AJ89" s="61"/>
      <c r="AK89" s="61"/>
      <c r="AL89" s="61"/>
      <c r="AM89" s="61"/>
    </row>
    <row r="90" spans="1:39" ht="321.75" customHeight="1">
      <c r="A90" s="105">
        <v>83</v>
      </c>
      <c r="B90" s="105" t="str">
        <f>IFERROR(VLOOKUP($A90,'★共通（5-1-1）'!$A$9:$AH$126,2,FALSE)&amp;"","")</f>
        <v>人員基準・設備基準</v>
      </c>
      <c r="C90" s="106" t="str">
        <f>IFERROR(VLOOKUP($A90,'★共通（5-1-1）'!$A$9:$AH$126,3,FALSE)&amp;"","")</f>
        <v xml:space="preserve">見守り機器を導入した場合の夜間における人員配置基準の緩和
</v>
      </c>
      <c r="D90" s="105" t="str">
        <f>IFERROR(VLOOKUP($A90,'★共通（5-1-1）'!$A$9:$AH$126,4,FALSE)&amp;"","")</f>
        <v/>
      </c>
      <c r="E90" s="105" t="str">
        <f>IFERROR(VLOOKUP($A90,'★共通（5-1-1）'!$A$9:$AH$126,5,FALSE)&amp;"","")</f>
        <v/>
      </c>
      <c r="F90" s="106" t="str">
        <f>IFERROR(VLOOKUP($A90,'★共通（5-1-1）'!$A$9:$AH$126,6,FALSE)&amp;"","")</f>
        <v>・テクノロジーの活用により介護サービスの質の向上、業務効率化及び職員の負担軽減を推進していく観点から、令和２年度に実施された介護ロボット導入支援及び導入効果実証研究の結果等も踏まえ、全ての入所者について見守りセンサーを導入し、夜勤職員全員がインカム等の ICT を使用するとともに、職員の負担軽減や職員毎の効率化のばらつきに配慮し、委員会の設置や職員に対する十分な休憩時間の確保等を含めた安全体制等の確保を行っていることを要件として、介護老人福祉施設（従来型）の利用定員 26人以上の場合の夜間の配置基準を緩和する。
具体的には、1日あたりの配置人員数として、利用者の数が 26 人以上 60 人以下の場合の配置人員数を現行の２人以上から 1.6 人以上に、同 61 人以上 80 人以下の場合の配置人員数を現行の３人以上から 2.4 人以上に、同 81 人以上 100 人以下の場合の配置人員数を現行の４人以上から 3.2 人以上に、同 101 人以上の場合は 3.2 に利用者の数が 100 を超えて 25 又はその端数を増すごとに 0.8 を加えて得た数以上に見直す。ただし、常時1人以上配置（利用者の数が６１人以上の場合は常時2人以上配置）するものとする。
人員配置基準の緩和の申請にあたっては、
　ⅰ 利用者の安全やケアの質の確保、職員の負担を軽減するための委員会の設置、
　ⅱ 職員に対する十分な休憩時間の確保等の勤務・雇用条件への配慮、
　ⅲ 緊急時の体制整備（近隣在住職員を中心とした緊急参集要員の確保等）、
　ⅳ 機器の不具合の定期チェックの実施（メーカーとの連携を含む）、
　ⅴ 職員に対するテクノロジー活用に関する教育の実施、
　ⅵ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v>
      </c>
      <c r="G90" s="107" t="str">
        <f>IFERROR(VLOOKUP($A90,'★共通（5-1-1）'!$A$9:$AH$126,7,FALSE)&amp;"","")</f>
        <v/>
      </c>
      <c r="H90" s="107" t="str">
        <f>IFERROR(VLOOKUP($A90,'★共通（5-1-1）'!$A$9:$AH$126,8,FALSE)&amp;"","")</f>
        <v/>
      </c>
      <c r="I90" s="107" t="str">
        <f>IFERROR(VLOOKUP($A90,'★共通（5-1-1）'!$A$9:$AH$126,9,FALSE)&amp;"","")</f>
        <v/>
      </c>
      <c r="J90" s="107" t="str">
        <f>IFERROR(VLOOKUP($A90,'★共通（5-1-1）'!$A$9:$AH$126,10,FALSE)&amp;"","")</f>
        <v/>
      </c>
      <c r="K90" s="107" t="str">
        <f>IFERROR(VLOOKUP($A90,'★共通（5-1-1）'!$A$9:$AH$126,11,FALSE)&amp;"","")</f>
        <v/>
      </c>
      <c r="L90" s="107" t="str">
        <f>IFERROR(VLOOKUP($A90,'★共通（5-1-1）'!$A$9:$AH$126,12,FALSE)&amp;"","")</f>
        <v/>
      </c>
      <c r="M90" s="107" t="str">
        <f>IFERROR(VLOOKUP($A90,'★共通（5-1-1）'!$A$9:$AH$126,13,FALSE)&amp;"","")</f>
        <v/>
      </c>
      <c r="N90" s="107" t="str">
        <f>IFERROR(VLOOKUP($A90,'★共通（5-1-1）'!$A$9:$AH$126,14,FALSE)&amp;"","")</f>
        <v>118</v>
      </c>
      <c r="O90" s="107" t="str">
        <f>IFERROR(VLOOKUP($A90,'★共通（5-1-1）'!$A$9:$AH$126,15,FALSE)&amp;"","")</f>
        <v/>
      </c>
      <c r="P90" s="107" t="str">
        <f>IFERROR(VLOOKUP($A90,'★共通（5-1-1）'!$A$9:$AH$126,16,FALSE)&amp;"","")</f>
        <v/>
      </c>
      <c r="Q90" s="107" t="str">
        <f>IFERROR(VLOOKUP($A90,'★共通（5-1-1）'!$A$9:$AH$126,17,FALSE)&amp;"","")</f>
        <v/>
      </c>
      <c r="R90" s="107" t="str">
        <f>IFERROR(VLOOKUP($A90,'★共通（5-1-1）'!$A$9:$AH$126,18,FALSE)&amp;"","")</f>
        <v/>
      </c>
      <c r="S90" s="107" t="str">
        <f>IFERROR(VLOOKUP($A90,'★共通（5-1-1）'!$A$9:$AH$126,19,FALSE)&amp;"","")</f>
        <v/>
      </c>
      <c r="T90" s="107" t="str">
        <f>IFERROR(VLOOKUP($A90,'★共通（5-1-1）'!$A$9:$AH$126,20,FALSE)&amp;"","")</f>
        <v/>
      </c>
      <c r="U90" s="107" t="str">
        <f>IFERROR(VLOOKUP($A90,'★共通（5-1-1）'!$A$9:$AH$126,21,FALSE)&amp;"","")</f>
        <v/>
      </c>
      <c r="V90" s="107" t="str">
        <f>IFERROR(VLOOKUP($A90,'★共通（5-1-1）'!$A$9:$AH$126,22,FALSE)&amp;"","")</f>
        <v/>
      </c>
      <c r="W90" s="107" t="str">
        <f>IFERROR(VLOOKUP($A90,'★共通（5-1-1）'!$A$9:$AH$126,23,FALSE)&amp;"","")</f>
        <v/>
      </c>
      <c r="X90" s="107" t="str">
        <f>IFERROR(VLOOKUP($A90,'★共通（5-1-1）'!$A$9:$AH$126,24,FALSE)&amp;"","")</f>
        <v/>
      </c>
      <c r="Y90" s="107" t="str">
        <f>IFERROR(VLOOKUP($A90,'★共通（5-1-1）'!$A$9:$AH$126,25,FALSE)&amp;"","")</f>
        <v/>
      </c>
      <c r="Z90" s="107" t="str">
        <f>IFERROR(VLOOKUP($A90,'★共通（5-1-1）'!$A$9:$AH$126,26,FALSE)&amp;"","")</f>
        <v/>
      </c>
      <c r="AA90" s="107" t="str">
        <f>IFERROR(VLOOKUP($A90,'★共通（5-1-1）'!$A$9:$AH$126,27,FALSE)&amp;"","")</f>
        <v>118</v>
      </c>
      <c r="AB90" s="107" t="str">
        <f>IFERROR(VLOOKUP($A90,'★共通（5-1-1）'!$A$9:$AH$126,28,FALSE)&amp;"","")</f>
        <v/>
      </c>
      <c r="AC90" s="107" t="str">
        <f>IFERROR(VLOOKUP($A90,'★共通（5-1-1）'!$A$9:$AH$126,29,FALSE)&amp;"","")</f>
        <v/>
      </c>
      <c r="AD90" s="107" t="str">
        <f>IFERROR(VLOOKUP($A90,'★共通（5-1-1）'!$A$9:$AH$126,30,FALSE)&amp;"","")</f>
        <v>118</v>
      </c>
      <c r="AE90" s="107" t="str">
        <f>IFERROR(VLOOKUP($A90,'★共通（5-1-1）'!$A$9:$AH$126,31,FALSE)&amp;"","")</f>
        <v/>
      </c>
      <c r="AF90" s="107" t="str">
        <f>IFERROR(VLOOKUP($A90,'★共通（5-1-1）'!$A$9:$AH$126,32,FALSE)&amp;"","")</f>
        <v/>
      </c>
      <c r="AG90" s="107" t="str">
        <f>IFERROR(VLOOKUP($A90,'★共通（5-1-1）'!$A$9:$AH$126,33,FALSE)&amp;"","")</f>
        <v/>
      </c>
      <c r="AH90" s="107" t="str">
        <f>IFERROR(VLOOKUP($A90,'★共通（5-1-1）'!$A$9:$AH$126,34,FALSE)&amp;"","")</f>
        <v/>
      </c>
    </row>
    <row r="91" spans="1:39" ht="274.5" customHeight="1">
      <c r="A91" s="105">
        <v>84</v>
      </c>
      <c r="B91" s="105" t="str">
        <f>IFERROR(VLOOKUP($A91,'★共通（5-1-1）'!$A$9:$AH$126,2,FALSE)&amp;"","")</f>
        <v>介護報酬の見直し</v>
      </c>
      <c r="C91" s="106" t="str">
        <f>IFERROR(VLOOKUP($A91,'★共通（5-1-1）'!$A$9:$AH$126,3,FALSE)&amp;"","")</f>
        <v>テクノロジーの活用によるサービスの質の向上や業務効率化の推進</v>
      </c>
      <c r="D91" s="105" t="str">
        <f>IFERROR(VLOOKUP($A91,'★共通（5-1-1）'!$A$9:$AH$126,4,FALSE)&amp;"","")</f>
        <v>介護老人福祉施設/
日常生活継続支援加算
特定施設入居者生活介護/
入居継続支援加算</v>
      </c>
      <c r="E91" s="105" t="str">
        <f>IFERROR(VLOOKUP($A91,'★共通（5-1-1）'!$A$9:$AH$126,5,FALSE)&amp;"","")</f>
        <v/>
      </c>
      <c r="F91" s="106" t="str">
        <f>IFERROR(VLOOKUP($A91,'★共通（5-1-1）'!$A$9:$AH$126,6,FALSE)&amp;"","")</f>
        <v>・介護事業者によるテクノロジーの活用によるサービスの質の向上、業務効率化及び職員の負担軽減の取組を評価する観点から、以下の見直しを行う。
　ア 介護老人福祉施設や特定施設入居者生活介護等において、テクノロジーを活用した複数の機器（見守りセンサー、インカム、記録ソフト等のICT、移乗支援機器）を活用し、利用者に対するケアのアセスメント評価や人員体制の見直しを PDCA サイクルによって継続して行っている場合については、日常生活継続支援加算及び入居継続支援加算の「介護福祉士数が常勤換算で入所者数が６又はその端数を増すごとに１以上」とする要件を、「７又はその端数を増すごとに１以上」とする。
要件緩和の申請にあたっては、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
　イ サービス提供体制強化加算について、新たに設ける区分の算定に当たり、施設系サービス及び介護付きホームに一つ以上の実施を求めるサービスの質の向上につながる取組の事項の一つにテクノロジーの活用を盛り込む。（※(1)③再掲）</v>
      </c>
      <c r="G91" s="107" t="str">
        <f>IFERROR(VLOOKUP($A91,'★共通（5-1-1）'!$A$9:$AH$126,7,FALSE)&amp;"","")</f>
        <v/>
      </c>
      <c r="H91" s="107" t="str">
        <f>IFERROR(VLOOKUP($A91,'★共通（5-1-1）'!$A$9:$AH$126,8,FALSE)&amp;"","")</f>
        <v/>
      </c>
      <c r="I91" s="107" t="str">
        <f>IFERROR(VLOOKUP($A91,'★共通（5-1-1）'!$A$9:$AH$126,9,FALSE)&amp;"","")</f>
        <v/>
      </c>
      <c r="J91" s="107" t="str">
        <f>IFERROR(VLOOKUP($A91,'★共通（5-1-1）'!$A$9:$AH$126,10,FALSE)&amp;"","")</f>
        <v/>
      </c>
      <c r="K91" s="107" t="str">
        <f>IFERROR(VLOOKUP($A91,'★共通（5-1-1）'!$A$9:$AH$126,11,FALSE)&amp;"","")</f>
        <v/>
      </c>
      <c r="L91" s="107" t="str">
        <f>IFERROR(VLOOKUP($A91,'★共通（5-1-1）'!$A$9:$AH$126,12,FALSE)&amp;"","")</f>
        <v/>
      </c>
      <c r="M91" s="107" t="str">
        <f>IFERROR(VLOOKUP($A91,'★共通（5-1-1）'!$A$9:$AH$126,13,FALSE)&amp;"","")</f>
        <v/>
      </c>
      <c r="N91" s="107" t="str">
        <f>IFERROR(VLOOKUP($A91,'★共通（5-1-1）'!$A$9:$AH$126,14,FALSE)&amp;"","")</f>
        <v/>
      </c>
      <c r="O91" s="107" t="str">
        <f>IFERROR(VLOOKUP($A91,'★共通（5-1-1）'!$A$9:$AH$126,15,FALSE)&amp;"","")</f>
        <v/>
      </c>
      <c r="P91" s="107" t="str">
        <f>IFERROR(VLOOKUP($A91,'★共通（5-1-1）'!$A$9:$AH$126,16,FALSE)&amp;"","")</f>
        <v>119</v>
      </c>
      <c r="Q91" s="107" t="str">
        <f>IFERROR(VLOOKUP($A91,'★共通（5-1-1）'!$A$9:$AH$126,17,FALSE)&amp;"","")</f>
        <v/>
      </c>
      <c r="R91" s="107" t="str">
        <f>IFERROR(VLOOKUP($A91,'★共通（5-1-1）'!$A$9:$AH$126,18,FALSE)&amp;"","")</f>
        <v/>
      </c>
      <c r="S91" s="107" t="str">
        <f>IFERROR(VLOOKUP($A91,'★共通（5-1-1）'!$A$9:$AH$126,19,FALSE)&amp;"","")</f>
        <v/>
      </c>
      <c r="T91" s="107" t="str">
        <f>IFERROR(VLOOKUP($A91,'★共通（5-1-1）'!$A$9:$AH$126,20,FALSE)&amp;"","")</f>
        <v/>
      </c>
      <c r="U91" s="107" t="str">
        <f>IFERROR(VLOOKUP($A91,'★共通（5-1-1）'!$A$9:$AH$126,21,FALSE)&amp;"","")</f>
        <v/>
      </c>
      <c r="V91" s="107" t="str">
        <f>IFERROR(VLOOKUP($A91,'★共通（5-1-1）'!$A$9:$AH$126,22,FALSE)&amp;"","")</f>
        <v/>
      </c>
      <c r="W91" s="107" t="str">
        <f>IFERROR(VLOOKUP($A91,'★共通（5-1-1）'!$A$9:$AH$126,23,FALSE)&amp;"","")</f>
        <v/>
      </c>
      <c r="X91" s="107" t="str">
        <f>IFERROR(VLOOKUP($A91,'★共通（5-1-1）'!$A$9:$AH$126,24,FALSE)&amp;"","")</f>
        <v/>
      </c>
      <c r="Y91" s="107" t="str">
        <f>IFERROR(VLOOKUP($A91,'★共通（5-1-1）'!$A$9:$AH$126,25,FALSE)&amp;"","")</f>
        <v/>
      </c>
      <c r="Z91" s="107" t="str">
        <f>IFERROR(VLOOKUP($A91,'★共通（5-1-1）'!$A$9:$AH$126,26,FALSE)&amp;"","")</f>
        <v>119</v>
      </c>
      <c r="AA91" s="107" t="str">
        <f>IFERROR(VLOOKUP($A91,'★共通（5-1-1）'!$A$9:$AH$126,27,FALSE)&amp;"","")</f>
        <v>119</v>
      </c>
      <c r="AB91" s="107" t="str">
        <f>IFERROR(VLOOKUP($A91,'★共通（5-1-1）'!$A$9:$AH$126,28,FALSE)&amp;"","")</f>
        <v/>
      </c>
      <c r="AC91" s="107" t="str">
        <f>IFERROR(VLOOKUP($A91,'★共通（5-1-1）'!$A$9:$AH$126,29,FALSE)&amp;"","")</f>
        <v/>
      </c>
      <c r="AD91" s="107" t="str">
        <f>IFERROR(VLOOKUP($A91,'★共通（5-1-1）'!$A$9:$AH$126,30,FALSE)&amp;"","")</f>
        <v>119</v>
      </c>
      <c r="AE91" s="107" t="str">
        <f>IFERROR(VLOOKUP($A91,'★共通（5-1-1）'!$A$9:$AH$126,31,FALSE)&amp;"","")</f>
        <v/>
      </c>
      <c r="AF91" s="107" t="str">
        <f>IFERROR(VLOOKUP($A91,'★共通（5-1-1）'!$A$9:$AH$126,32,FALSE)&amp;"","")</f>
        <v/>
      </c>
      <c r="AG91" s="107" t="str">
        <f>IFERROR(VLOOKUP($A91,'★共通（5-1-1）'!$A$9:$AH$126,33,FALSE)&amp;"","")</f>
        <v/>
      </c>
      <c r="AH91" s="107" t="str">
        <f>IFERROR(VLOOKUP($A91,'★共通（5-1-1）'!$A$9:$AH$126,34,FALSE)&amp;"","")</f>
        <v/>
      </c>
    </row>
    <row r="92" spans="1:39" ht="135.75" customHeight="1">
      <c r="A92" s="105">
        <v>85</v>
      </c>
      <c r="B92" s="105" t="str">
        <f>IFERROR(VLOOKUP($A92,'★共通（5-1-1）'!$A$9:$AH$126,2,FALSE)&amp;"","")</f>
        <v>運営基準の見直し</v>
      </c>
      <c r="C92" s="106" t="str">
        <f>IFERROR(VLOOKUP($A92,'★共通（5-1-1）'!$A$9:$AH$126,3,FALSE)&amp;"","")</f>
        <v>会議や多職種連携における ICT の活用</v>
      </c>
      <c r="D92" s="105" t="str">
        <f>IFERROR(VLOOKUP($A92,'★共通（5-1-1）'!$A$9:$AH$126,4,FALSE)&amp;"","")</f>
        <v/>
      </c>
      <c r="E92" s="105" t="str">
        <f>IFERROR(VLOOKUP($A92,'★共通（5-1-1）'!$A$9:$AH$126,5,FALSE)&amp;"","")</f>
        <v/>
      </c>
      <c r="F92" s="106" t="str">
        <f>IFERROR(VLOOKUP($A92,'★共通（5-1-1）'!$A$9:$AH$126,6,FALSE)&amp;"","")</f>
        <v>・運営基準や加算の要件等において実施が求められる各種会議等（利用者の居宅を訪問しての実施が求められるものを除く）について、感染防止や多職種連携の促進の観点から、以下の見直しを行う。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v>
      </c>
      <c r="G92" s="107" t="str">
        <f>IFERROR(VLOOKUP($A92,'★共通（5-1-1）'!$A$9:$AH$126,7,FALSE)&amp;"","")</f>
        <v>120</v>
      </c>
      <c r="H92" s="107" t="str">
        <f>IFERROR(VLOOKUP($A92,'★共通（5-1-1）'!$A$9:$AH$126,8,FALSE)&amp;"","")</f>
        <v>120</v>
      </c>
      <c r="I92" s="107" t="str">
        <f>IFERROR(VLOOKUP($A92,'★共通（5-1-1）'!$A$9:$AH$126,9,FALSE)&amp;"","")</f>
        <v>120</v>
      </c>
      <c r="J92" s="107" t="str">
        <f>IFERROR(VLOOKUP($A92,'★共通（5-1-1）'!$A$9:$AH$126,10,FALSE)&amp;"","")</f>
        <v>120</v>
      </c>
      <c r="K92" s="107" t="str">
        <f>IFERROR(VLOOKUP($A92,'★共通（5-1-1）'!$A$9:$AH$126,11,FALSE)&amp;"","")</f>
        <v>120</v>
      </c>
      <c r="L92" s="107" t="str">
        <f>IFERROR(VLOOKUP($A92,'★共通（5-1-1）'!$A$9:$AH$126,12,FALSE)&amp;"","")</f>
        <v>120</v>
      </c>
      <c r="M92" s="107" t="str">
        <f>IFERROR(VLOOKUP($A92,'★共通（5-1-1）'!$A$9:$AH$126,13,FALSE)&amp;"","")</f>
        <v>120</v>
      </c>
      <c r="N92" s="107" t="str">
        <f>IFERROR(VLOOKUP($A92,'★共通（5-1-1）'!$A$9:$AH$126,14,FALSE)&amp;"","")</f>
        <v>120</v>
      </c>
      <c r="O92" s="107" t="str">
        <f>IFERROR(VLOOKUP($A92,'★共通（5-1-1）'!$A$9:$AH$126,15,FALSE)&amp;"","")</f>
        <v>120</v>
      </c>
      <c r="P92" s="107" t="str">
        <f>IFERROR(VLOOKUP($A92,'★共通（5-1-1）'!$A$9:$AH$126,16,FALSE)&amp;"","")</f>
        <v>120</v>
      </c>
      <c r="Q92" s="107" t="str">
        <f>IFERROR(VLOOKUP($A92,'★共通（5-1-1）'!$A$9:$AH$126,17,FALSE)&amp;"","")</f>
        <v>120</v>
      </c>
      <c r="R92" s="107" t="str">
        <f>IFERROR(VLOOKUP($A92,'★共通（5-1-1）'!$A$9:$AH$126,18,FALSE)&amp;"","")</f>
        <v>120</v>
      </c>
      <c r="S92" s="107" t="str">
        <f>IFERROR(VLOOKUP($A92,'★共通（5-1-1）'!$A$9:$AH$126,19,FALSE)&amp;"","")</f>
        <v>120</v>
      </c>
      <c r="T92" s="107" t="str">
        <f>IFERROR(VLOOKUP($A92,'★共通（5-1-1）'!$A$9:$AH$126,20,FALSE)&amp;"","")</f>
        <v>120</v>
      </c>
      <c r="U92" s="107" t="str">
        <f>IFERROR(VLOOKUP($A92,'★共通（5-1-1）'!$A$9:$AH$126,21,FALSE)&amp;"","")</f>
        <v>120</v>
      </c>
      <c r="V92" s="107" t="str">
        <f>IFERROR(VLOOKUP($A92,'★共通（5-1-1）'!$A$9:$AH$126,22,FALSE)&amp;"","")</f>
        <v>120</v>
      </c>
      <c r="W92" s="107" t="str">
        <f>IFERROR(VLOOKUP($A92,'★共通（5-1-1）'!$A$9:$AH$126,23,FALSE)&amp;"","")</f>
        <v>120</v>
      </c>
      <c r="X92" s="107" t="str">
        <f>IFERROR(VLOOKUP($A92,'★共通（5-1-1）'!$A$9:$AH$126,24,FALSE)&amp;"","")</f>
        <v>120</v>
      </c>
      <c r="Y92" s="107" t="str">
        <f>IFERROR(VLOOKUP($A92,'★共通（5-1-1）'!$A$9:$AH$126,25,FALSE)&amp;"","")</f>
        <v>120</v>
      </c>
      <c r="Z92" s="107" t="str">
        <f>IFERROR(VLOOKUP($A92,'★共通（5-1-1）'!$A$9:$AH$126,26,FALSE)&amp;"","")</f>
        <v>120</v>
      </c>
      <c r="AA92" s="107" t="str">
        <f>IFERROR(VLOOKUP($A92,'★共通（5-1-1）'!$A$9:$AH$126,27,FALSE)&amp;"","")</f>
        <v>120</v>
      </c>
      <c r="AB92" s="107" t="str">
        <f>IFERROR(VLOOKUP($A92,'★共通（5-1-1）'!$A$9:$AH$126,28,FALSE)&amp;"","")</f>
        <v>120</v>
      </c>
      <c r="AC92" s="107" t="str">
        <f>IFERROR(VLOOKUP($A92,'★共通（5-1-1）'!$A$9:$AH$126,29,FALSE)&amp;"","")</f>
        <v>120</v>
      </c>
      <c r="AD92" s="107" t="str">
        <f>IFERROR(VLOOKUP($A92,'★共通（5-1-1）'!$A$9:$AH$126,30,FALSE)&amp;"","")</f>
        <v>120</v>
      </c>
      <c r="AE92" s="107" t="str">
        <f>IFERROR(VLOOKUP($A92,'★共通（5-1-1）'!$A$9:$AH$126,31,FALSE)&amp;"","")</f>
        <v>120</v>
      </c>
      <c r="AF92" s="107" t="str">
        <f>IFERROR(VLOOKUP($A92,'★共通（5-1-1）'!$A$9:$AH$126,32,FALSE)&amp;"","")</f>
        <v>120</v>
      </c>
      <c r="AG92" s="107" t="str">
        <f>IFERROR(VLOOKUP($A92,'★共通（5-1-1）'!$A$9:$AH$126,33,FALSE)&amp;"","")</f>
        <v>120</v>
      </c>
      <c r="AH92" s="107" t="str">
        <f>IFERROR(VLOOKUP($A92,'★共通（5-1-1）'!$A$9:$AH$126,34,FALSE)&amp;"","")</f>
        <v>120</v>
      </c>
    </row>
    <row r="93" spans="1:39" ht="88.5" customHeight="1">
      <c r="A93" s="105">
        <v>86</v>
      </c>
      <c r="B93" s="105" t="str">
        <f>IFERROR(VLOOKUP($A93,'★共通（5-1-1）'!$A$9:$AH$126,2,FALSE)&amp;"","")</f>
        <v>介護報酬の見直し</v>
      </c>
      <c r="C93" s="106" t="str">
        <f>IFERROR(VLOOKUP($A93,'★共通（5-1-1）'!$A$9:$AH$126,3,FALSE)&amp;"","")</f>
        <v xml:space="preserve">薬剤師による情報通信機器を用いた服薬指導の評価
</v>
      </c>
      <c r="D93" s="105" t="str">
        <f>IFERROR(VLOOKUP($A93,'★共通（5-1-1）'!$A$9:$AH$126,4,FALSE)&amp;"","")</f>
        <v/>
      </c>
      <c r="E93" s="105" t="str">
        <f>IFERROR(VLOOKUP($A93,'★共通（5-1-1）'!$A$9:$AH$126,5,FALSE)&amp;"","")</f>
        <v/>
      </c>
      <c r="F93" s="106" t="str">
        <f>IFERROR(VLOOKUP($A93,'★共通（5-1-1）'!$A$9:$AH$126,6,FALSE)&amp;"","")</f>
        <v>・薬剤師による居宅療養管理指導について、診療報酬の例も踏まえて、新たに情報通信機器を用いた服薬指導の評価を創設する。その際、対面と組み合わせて計画的に実施することとし、算定回数は現行の上限の範囲内で柔軟に設定する。</v>
      </c>
      <c r="G93" s="107" t="str">
        <f>IFERROR(VLOOKUP($A93,'★共通（5-1-1）'!$A$9:$AH$126,7,FALSE)&amp;"","")</f>
        <v/>
      </c>
      <c r="H93" s="107" t="str">
        <f>IFERROR(VLOOKUP($A93,'★共通（5-1-1）'!$A$9:$AH$126,8,FALSE)&amp;"","")</f>
        <v/>
      </c>
      <c r="I93" s="107" t="str">
        <f>IFERROR(VLOOKUP($A93,'★共通（5-1-1）'!$A$9:$AH$126,9,FALSE)&amp;"","")</f>
        <v/>
      </c>
      <c r="J93" s="107" t="str">
        <f>IFERROR(VLOOKUP($A93,'★共通（5-1-1）'!$A$9:$AH$126,10,FALSE)&amp;"","")</f>
        <v/>
      </c>
      <c r="K93" s="107" t="str">
        <f>IFERROR(VLOOKUP($A93,'★共通（5-1-1）'!$A$9:$AH$126,11,FALSE)&amp;"","")</f>
        <v>121</v>
      </c>
      <c r="L93" s="107" t="str">
        <f>IFERROR(VLOOKUP($A93,'★共通（5-1-1）'!$A$9:$AH$126,12,FALSE)&amp;"","")</f>
        <v/>
      </c>
      <c r="M93" s="107" t="str">
        <f>IFERROR(VLOOKUP($A93,'★共通（5-1-1）'!$A$9:$AH$126,13,FALSE)&amp;"","")</f>
        <v/>
      </c>
      <c r="N93" s="107" t="str">
        <f>IFERROR(VLOOKUP($A93,'★共通（5-1-1）'!$A$9:$AH$126,14,FALSE)&amp;"","")</f>
        <v/>
      </c>
      <c r="O93" s="107" t="str">
        <f>IFERROR(VLOOKUP($A93,'★共通（5-1-1）'!$A$9:$AH$126,15,FALSE)&amp;"","")</f>
        <v/>
      </c>
      <c r="P93" s="107" t="str">
        <f>IFERROR(VLOOKUP($A93,'★共通（5-1-1）'!$A$9:$AH$126,16,FALSE)&amp;"","")</f>
        <v/>
      </c>
      <c r="Q93" s="107" t="str">
        <f>IFERROR(VLOOKUP($A93,'★共通（5-1-1）'!$A$9:$AH$126,17,FALSE)&amp;"","")</f>
        <v/>
      </c>
      <c r="R93" s="107" t="str">
        <f>IFERROR(VLOOKUP($A93,'★共通（5-1-1）'!$A$9:$AH$126,18,FALSE)&amp;"","")</f>
        <v/>
      </c>
      <c r="S93" s="107" t="str">
        <f>IFERROR(VLOOKUP($A93,'★共通（5-1-1）'!$A$9:$AH$126,19,FALSE)&amp;"","")</f>
        <v/>
      </c>
      <c r="T93" s="107" t="str">
        <f>IFERROR(VLOOKUP($A93,'★共通（5-1-1）'!$A$9:$AH$126,20,FALSE)&amp;"","")</f>
        <v/>
      </c>
      <c r="U93" s="107" t="str">
        <f>IFERROR(VLOOKUP($A93,'★共通（5-1-1）'!$A$9:$AH$126,21,FALSE)&amp;"","")</f>
        <v/>
      </c>
      <c r="V93" s="107" t="str">
        <f>IFERROR(VLOOKUP($A93,'★共通（5-1-1）'!$A$9:$AH$126,22,FALSE)&amp;"","")</f>
        <v/>
      </c>
      <c r="W93" s="107" t="str">
        <f>IFERROR(VLOOKUP($A93,'★共通（5-1-1）'!$A$9:$AH$126,23,FALSE)&amp;"","")</f>
        <v/>
      </c>
      <c r="X93" s="107" t="str">
        <f>IFERROR(VLOOKUP($A93,'★共通（5-1-1）'!$A$9:$AH$126,24,FALSE)&amp;"","")</f>
        <v/>
      </c>
      <c r="Y93" s="107" t="str">
        <f>IFERROR(VLOOKUP($A93,'★共通（5-1-1）'!$A$9:$AH$126,25,FALSE)&amp;"","")</f>
        <v/>
      </c>
      <c r="Z93" s="107" t="str">
        <f>IFERROR(VLOOKUP($A93,'★共通（5-1-1）'!$A$9:$AH$126,26,FALSE)&amp;"","")</f>
        <v/>
      </c>
      <c r="AA93" s="107" t="str">
        <f>IFERROR(VLOOKUP($A93,'★共通（5-1-1）'!$A$9:$AH$126,27,FALSE)&amp;"","")</f>
        <v/>
      </c>
      <c r="AB93" s="107" t="str">
        <f>IFERROR(VLOOKUP($A93,'★共通（5-1-1）'!$A$9:$AH$126,28,FALSE)&amp;"","")</f>
        <v/>
      </c>
      <c r="AC93" s="107" t="str">
        <f>IFERROR(VLOOKUP($A93,'★共通（5-1-1）'!$A$9:$AH$126,29,FALSE)&amp;"","")</f>
        <v/>
      </c>
      <c r="AD93" s="107" t="str">
        <f>IFERROR(VLOOKUP($A93,'★共通（5-1-1）'!$A$9:$AH$126,30,FALSE)&amp;"","")</f>
        <v/>
      </c>
      <c r="AE93" s="107" t="str">
        <f>IFERROR(VLOOKUP($A93,'★共通（5-1-1）'!$A$9:$AH$126,31,FALSE)&amp;"","")</f>
        <v/>
      </c>
      <c r="AF93" s="107" t="str">
        <f>IFERROR(VLOOKUP($A93,'★共通（5-1-1）'!$A$9:$AH$126,32,FALSE)&amp;"","")</f>
        <v/>
      </c>
      <c r="AG93" s="107" t="str">
        <f>IFERROR(VLOOKUP($A93,'★共通（5-1-1）'!$A$9:$AH$126,33,FALSE)&amp;"","")</f>
        <v/>
      </c>
      <c r="AH93" s="107" t="str">
        <f>IFERROR(VLOOKUP($A93,'★共通（5-1-1）'!$A$9:$AH$126,34,FALSE)&amp;"","")</f>
        <v/>
      </c>
      <c r="AI93" s="73"/>
      <c r="AJ93" s="73"/>
      <c r="AK93" s="73"/>
    </row>
    <row r="94" spans="1:39" ht="70.5" customHeight="1">
      <c r="A94" s="105">
        <v>87</v>
      </c>
      <c r="B94" s="105" t="str">
        <f>IFERROR(VLOOKUP($A94,'★共通（5-1-1）'!$A$9:$AH$126,2,FALSE)&amp;"","")</f>
        <v>介護報酬の見直し</v>
      </c>
      <c r="C94" s="106" t="str">
        <f>IFERROR(VLOOKUP($A94,'★共通（5-1-1）'!$A$9:$AH$126,3,FALSE)&amp;"","")</f>
        <v>療養通所介護の利用者の状態確認における ICT の活用</v>
      </c>
      <c r="D94" s="105" t="str">
        <f>IFERROR(VLOOKUP($A94,'★共通（5-1-1）'!$A$9:$AH$126,4,FALSE)&amp;"","")</f>
        <v/>
      </c>
      <c r="E94" s="105" t="str">
        <f>IFERROR(VLOOKUP($A94,'★共通（5-1-1）'!$A$9:$AH$126,5,FALSE)&amp;"","")</f>
        <v/>
      </c>
      <c r="F94" s="106" t="str">
        <f>IFERROR(VLOOKUP($A94,'★共通（5-1-1）'!$A$9:$AH$126,6,FALSE)&amp;"","")</f>
        <v>・療養通所介護において、全ての利用者について看護職員が毎回訪問し通所できる状態か確認することを求めていることについて、長期間状態が安定している利用者がいる現状を踏まえ、人材の有効活用を図る観点から、一定の要件を満たす利用者については ICT を活用して状態確認を行うことを可能とする。</v>
      </c>
      <c r="G94" s="107" t="str">
        <f>IFERROR(VLOOKUP($A94,'★共通（5-1-1）'!$A$9:$AH$126,7,FALSE)&amp;"","")</f>
        <v/>
      </c>
      <c r="H94" s="107" t="str">
        <f>IFERROR(VLOOKUP($A94,'★共通（5-1-1）'!$A$9:$AH$126,8,FALSE)&amp;"","")</f>
        <v/>
      </c>
      <c r="I94" s="107" t="str">
        <f>IFERROR(VLOOKUP($A94,'★共通（5-1-1）'!$A$9:$AH$126,9,FALSE)&amp;"","")</f>
        <v/>
      </c>
      <c r="J94" s="107" t="str">
        <f>IFERROR(VLOOKUP($A94,'★共通（5-1-1）'!$A$9:$AH$126,10,FALSE)&amp;"","")</f>
        <v/>
      </c>
      <c r="K94" s="107" t="str">
        <f>IFERROR(VLOOKUP($A94,'★共通（5-1-1）'!$A$9:$AH$126,11,FALSE)&amp;"","")</f>
        <v/>
      </c>
      <c r="L94" s="107" t="str">
        <f>IFERROR(VLOOKUP($A94,'★共通（5-1-1）'!$A$9:$AH$126,12,FALSE)&amp;"","")</f>
        <v/>
      </c>
      <c r="M94" s="107" t="str">
        <f>IFERROR(VLOOKUP($A94,'★共通（5-1-1）'!$A$9:$AH$126,13,FALSE)&amp;"","")</f>
        <v/>
      </c>
      <c r="N94" s="107" t="str">
        <f>IFERROR(VLOOKUP($A94,'★共通（5-1-1）'!$A$9:$AH$126,14,FALSE)&amp;"","")</f>
        <v/>
      </c>
      <c r="O94" s="107" t="str">
        <f>IFERROR(VLOOKUP($A94,'★共通（5-1-1）'!$A$9:$AH$126,15,FALSE)&amp;"","")</f>
        <v/>
      </c>
      <c r="P94" s="107" t="str">
        <f>IFERROR(VLOOKUP($A94,'★共通（5-1-1）'!$A$9:$AH$126,16,FALSE)&amp;"","")</f>
        <v/>
      </c>
      <c r="Q94" s="107" t="str">
        <f>IFERROR(VLOOKUP($A94,'★共通（5-1-1）'!$A$9:$AH$126,17,FALSE)&amp;"","")</f>
        <v/>
      </c>
      <c r="R94" s="107" t="str">
        <f>IFERROR(VLOOKUP($A94,'★共通（5-1-1）'!$A$9:$AH$126,18,FALSE)&amp;"","")</f>
        <v/>
      </c>
      <c r="S94" s="107" t="str">
        <f>IFERROR(VLOOKUP($A94,'★共通（5-1-1）'!$A$9:$AH$126,19,FALSE)&amp;"","")</f>
        <v/>
      </c>
      <c r="T94" s="107" t="str">
        <f>IFERROR(VLOOKUP($A94,'★共通（5-1-1）'!$A$9:$AH$126,20,FALSE)&amp;"","")</f>
        <v/>
      </c>
      <c r="U94" s="107" t="str">
        <f>IFERROR(VLOOKUP($A94,'★共通（5-1-1）'!$A$9:$AH$126,21,FALSE)&amp;"","")</f>
        <v/>
      </c>
      <c r="V94" s="107" t="str">
        <f>IFERROR(VLOOKUP($A94,'★共通（5-1-1）'!$A$9:$AH$126,22,FALSE)&amp;"","")</f>
        <v>122</v>
      </c>
      <c r="W94" s="107" t="str">
        <f>IFERROR(VLOOKUP($A94,'★共通（5-1-1）'!$A$9:$AH$126,23,FALSE)&amp;"","")</f>
        <v/>
      </c>
      <c r="X94" s="107" t="str">
        <f>IFERROR(VLOOKUP($A94,'★共通（5-1-1）'!$A$9:$AH$126,24,FALSE)&amp;"","")</f>
        <v/>
      </c>
      <c r="Y94" s="107" t="str">
        <f>IFERROR(VLOOKUP($A94,'★共通（5-1-1）'!$A$9:$AH$126,25,FALSE)&amp;"","")</f>
        <v/>
      </c>
      <c r="Z94" s="107" t="str">
        <f>IFERROR(VLOOKUP($A94,'★共通（5-1-1）'!$A$9:$AH$126,26,FALSE)&amp;"","")</f>
        <v/>
      </c>
      <c r="AA94" s="107" t="str">
        <f>IFERROR(VLOOKUP($A94,'★共通（5-1-1）'!$A$9:$AH$126,27,FALSE)&amp;"","")</f>
        <v/>
      </c>
      <c r="AB94" s="107" t="str">
        <f>IFERROR(VLOOKUP($A94,'★共通（5-1-1）'!$A$9:$AH$126,28,FALSE)&amp;"","")</f>
        <v/>
      </c>
      <c r="AC94" s="107" t="str">
        <f>IFERROR(VLOOKUP($A94,'★共通（5-1-1）'!$A$9:$AH$126,29,FALSE)&amp;"","")</f>
        <v/>
      </c>
      <c r="AD94" s="107" t="str">
        <f>IFERROR(VLOOKUP($A94,'★共通（5-1-1）'!$A$9:$AH$126,30,FALSE)&amp;"","")</f>
        <v/>
      </c>
      <c r="AE94" s="107" t="str">
        <f>IFERROR(VLOOKUP($A94,'★共通（5-1-1）'!$A$9:$AH$126,31,FALSE)&amp;"","")</f>
        <v/>
      </c>
      <c r="AF94" s="107" t="str">
        <f>IFERROR(VLOOKUP($A94,'★共通（5-1-1）'!$A$9:$AH$126,32,FALSE)&amp;"","")</f>
        <v/>
      </c>
      <c r="AG94" s="107" t="str">
        <f>IFERROR(VLOOKUP($A94,'★共通（5-1-1）'!$A$9:$AH$126,33,FALSE)&amp;"","")</f>
        <v/>
      </c>
      <c r="AH94" s="107" t="str">
        <f>IFERROR(VLOOKUP($A94,'★共通（5-1-1）'!$A$9:$AH$126,34,FALSE)&amp;"","")</f>
        <v/>
      </c>
    </row>
    <row r="95" spans="1:39" ht="113.25" customHeight="1">
      <c r="A95" s="105">
        <v>88</v>
      </c>
      <c r="B95" s="105" t="str">
        <f>IFERROR(VLOOKUP($A95,'★共通（5-1-1）'!$A$9:$AH$126,2,FALSE)&amp;"","")</f>
        <v>人員基準・設備基準</v>
      </c>
      <c r="C95" s="106" t="str">
        <f>IFERROR(VLOOKUP($A95,'★共通（5-1-1）'!$A$9:$AH$126,3,FALSE)&amp;"","")</f>
        <v xml:space="preserve">人員配置要件の明確化
</v>
      </c>
      <c r="D95" s="105" t="str">
        <f>IFERROR(VLOOKUP($A95,'★共通（5-1-1）'!$A$9:$AH$126,4,FALSE)&amp;"","")</f>
        <v/>
      </c>
      <c r="E95" s="105" t="str">
        <f>IFERROR(VLOOKUP($A95,'★共通（5-1-1）'!$A$9:$AH$126,5,FALSE)&amp;"","")</f>
        <v/>
      </c>
      <c r="F95" s="106" t="str">
        <f>IFERROR(VLOOKUP($A95,'★共通（5-1-1）'!$A$9:$AH$126,6,FALSE)&amp;"","")</f>
        <v>・指定権者（市町村）間の人員配置要件のばらつきをなくすため、利用者へのサービス提供に支障がないことを前提に、小規模多機能型居宅介護の例を参考に、以下について明確化する。
　ア 計画作成責任者（定期巡回・随時対応型訪問介護看護）及び面接相談員（夜間対応型訪問介護）について、管理者との兼務が可能であること。
　イ オペレーター及び随時訪問サービスを行う訪問介護員は、夜間・早朝（18 時～８時）において、必ずしも事業所内にいる必要はないこと。</v>
      </c>
      <c r="G95" s="107" t="str">
        <f>IFERROR(VLOOKUP($A95,'★共通（5-1-1）'!$A$9:$AH$126,7,FALSE)&amp;"","")</f>
        <v/>
      </c>
      <c r="H95" s="107" t="str">
        <f>IFERROR(VLOOKUP($A95,'★共通（5-1-1）'!$A$9:$AH$126,8,FALSE)&amp;"","")</f>
        <v/>
      </c>
      <c r="I95" s="107" t="str">
        <f>IFERROR(VLOOKUP($A95,'★共通（5-1-1）'!$A$9:$AH$126,9,FALSE)&amp;"","")</f>
        <v/>
      </c>
      <c r="J95" s="107" t="str">
        <f>IFERROR(VLOOKUP($A95,'★共通（5-1-1）'!$A$9:$AH$126,10,FALSE)&amp;"","")</f>
        <v/>
      </c>
      <c r="K95" s="107" t="str">
        <f>IFERROR(VLOOKUP($A95,'★共通（5-1-1）'!$A$9:$AH$126,11,FALSE)&amp;"","")</f>
        <v/>
      </c>
      <c r="L95" s="107" t="str">
        <f>IFERROR(VLOOKUP($A95,'★共通（5-1-1）'!$A$9:$AH$126,12,FALSE)&amp;"","")</f>
        <v/>
      </c>
      <c r="M95" s="107" t="str">
        <f>IFERROR(VLOOKUP($A95,'★共通（5-1-1）'!$A$9:$AH$126,13,FALSE)&amp;"","")</f>
        <v/>
      </c>
      <c r="N95" s="107" t="str">
        <f>IFERROR(VLOOKUP($A95,'★共通（5-1-1）'!$A$9:$AH$126,14,FALSE)&amp;"","")</f>
        <v/>
      </c>
      <c r="O95" s="107" t="str">
        <f>IFERROR(VLOOKUP($A95,'★共通（5-1-1）'!$A$9:$AH$126,15,FALSE)&amp;"","")</f>
        <v/>
      </c>
      <c r="P95" s="107" t="str">
        <f>IFERROR(VLOOKUP($A95,'★共通（5-1-1）'!$A$9:$AH$126,16,FALSE)&amp;"","")</f>
        <v/>
      </c>
      <c r="Q95" s="107" t="str">
        <f>IFERROR(VLOOKUP($A95,'★共通（5-1-1）'!$A$9:$AH$126,17,FALSE)&amp;"","")</f>
        <v/>
      </c>
      <c r="R95" s="107" t="str">
        <f>IFERROR(VLOOKUP($A95,'★共通（5-1-1）'!$A$9:$AH$126,18,FALSE)&amp;"","")</f>
        <v/>
      </c>
      <c r="S95" s="107" t="str">
        <f>IFERROR(VLOOKUP($A95,'★共通（5-1-1）'!$A$9:$AH$126,19,FALSE)&amp;"","")</f>
        <v>123</v>
      </c>
      <c r="T95" s="107" t="str">
        <f>IFERROR(VLOOKUP($A95,'★共通（5-1-1）'!$A$9:$AH$126,20,FALSE)&amp;"","")</f>
        <v>123</v>
      </c>
      <c r="U95" s="107" t="str">
        <f>IFERROR(VLOOKUP($A95,'★共通（5-1-1）'!$A$9:$AH$126,21,FALSE)&amp;"","")</f>
        <v/>
      </c>
      <c r="V95" s="107" t="str">
        <f>IFERROR(VLOOKUP($A95,'★共通（5-1-1）'!$A$9:$AH$126,22,FALSE)&amp;"","")</f>
        <v/>
      </c>
      <c r="W95" s="107" t="str">
        <f>IFERROR(VLOOKUP($A95,'★共通（5-1-1）'!$A$9:$AH$126,23,FALSE)&amp;"","")</f>
        <v/>
      </c>
      <c r="X95" s="107" t="str">
        <f>IFERROR(VLOOKUP($A95,'★共通（5-1-1）'!$A$9:$AH$126,24,FALSE)&amp;"","")</f>
        <v/>
      </c>
      <c r="Y95" s="107" t="str">
        <f>IFERROR(VLOOKUP($A95,'★共通（5-1-1）'!$A$9:$AH$126,25,FALSE)&amp;"","")</f>
        <v/>
      </c>
      <c r="Z95" s="107" t="str">
        <f>IFERROR(VLOOKUP($A95,'★共通（5-1-1）'!$A$9:$AH$126,26,FALSE)&amp;"","")</f>
        <v/>
      </c>
      <c r="AA95" s="107" t="str">
        <f>IFERROR(VLOOKUP($A95,'★共通（5-1-1）'!$A$9:$AH$126,27,FALSE)&amp;"","")</f>
        <v/>
      </c>
      <c r="AB95" s="107" t="str">
        <f>IFERROR(VLOOKUP($A95,'★共通（5-1-1）'!$A$9:$AH$126,28,FALSE)&amp;"","")</f>
        <v/>
      </c>
      <c r="AC95" s="107" t="str">
        <f>IFERROR(VLOOKUP($A95,'★共通（5-1-1）'!$A$9:$AH$126,29,FALSE)&amp;"","")</f>
        <v/>
      </c>
      <c r="AD95" s="107" t="str">
        <f>IFERROR(VLOOKUP($A95,'★共通（5-1-1）'!$A$9:$AH$126,30,FALSE)&amp;"","")</f>
        <v/>
      </c>
      <c r="AE95" s="107" t="str">
        <f>IFERROR(VLOOKUP($A95,'★共通（5-1-1）'!$A$9:$AH$126,31,FALSE)&amp;"","")</f>
        <v/>
      </c>
      <c r="AF95" s="107" t="str">
        <f>IFERROR(VLOOKUP($A95,'★共通（5-1-1）'!$A$9:$AH$126,32,FALSE)&amp;"","")</f>
        <v/>
      </c>
      <c r="AG95" s="107" t="str">
        <f>IFERROR(VLOOKUP($A95,'★共通（5-1-1）'!$A$9:$AH$126,33,FALSE)&amp;"","")</f>
        <v/>
      </c>
      <c r="AH95" s="107" t="str">
        <f>IFERROR(VLOOKUP($A95,'★共通（5-1-1）'!$A$9:$AH$126,34,FALSE)&amp;"","")</f>
        <v/>
      </c>
    </row>
    <row r="96" spans="1:39" ht="159.75" customHeight="1">
      <c r="A96" s="105">
        <v>89</v>
      </c>
      <c r="B96" s="105" t="str">
        <f>IFERROR(VLOOKUP($A96,'★共通（5-1-1）'!$A$9:$AH$126,2,FALSE)&amp;"","")</f>
        <v>人員基準・設備基準</v>
      </c>
      <c r="C96" s="106" t="str">
        <f>IFERROR(VLOOKUP($A96,'★共通（5-1-1）'!$A$9:$AH$126,3,FALSE)&amp;"","")</f>
        <v>オペレーターの配置基準等の緩和</v>
      </c>
      <c r="D96" s="105" t="str">
        <f>IFERROR(VLOOKUP($A96,'★共通（5-1-1）'!$A$9:$AH$126,4,FALSE)&amp;"","")</f>
        <v/>
      </c>
      <c r="E96" s="105" t="str">
        <f>IFERROR(VLOOKUP($A96,'★共通（5-1-1）'!$A$9:$AH$126,5,FALSE)&amp;"","")</f>
        <v/>
      </c>
      <c r="F96" s="106" t="str">
        <f>IFERROR(VLOOKUP($A96,'★共通（5-1-1）'!$A$9:$AH$126,6,FALSE)&amp;"","")</f>
        <v>・地域の実情に応じて、既存の地域資源・地域の人材を活用しながら、サービスの実施を可能とする観点から、定期巡回・随時対応型訪問介護看護と同様に、利用者の処遇に支障がない場合は、以下について可能とする。
　ア オペレーターについて、
　　ⅰ 併設施設等（短期入所生活介護、短期入所療養介護、特定施設入居者生活介護、地域密着型特定施設入居者生活介護、認知症対応型共同生活介護、小規模多機能型居宅介護、看護小規模多機能型居宅介護、介護老人福祉施設、地域密着型介護老人福祉施設、介護老人保健施設、介護療養型医療施設、介護医療院）の職員と兼務すること。
　　ⅱ 随時訪問サービスを行う訪問介護員等と兼務すること。
　イ 他の訪問介護事業所、定期巡回・随時対応型訪問介護看護事業所に、事業を「一部委託」すること。
　ウ 複数の事業所間で、随時対応サービス（通報の受付）を「集約化」すること。</v>
      </c>
      <c r="G96" s="107" t="str">
        <f>IFERROR(VLOOKUP($A96,'★共通（5-1-1）'!$A$9:$AH$126,7,FALSE)&amp;"","")</f>
        <v/>
      </c>
      <c r="H96" s="107" t="str">
        <f>IFERROR(VLOOKUP($A96,'★共通（5-1-1）'!$A$9:$AH$126,8,FALSE)&amp;"","")</f>
        <v/>
      </c>
      <c r="I96" s="107" t="str">
        <f>IFERROR(VLOOKUP($A96,'★共通（5-1-1）'!$A$9:$AH$126,9,FALSE)&amp;"","")</f>
        <v/>
      </c>
      <c r="J96" s="107" t="str">
        <f>IFERROR(VLOOKUP($A96,'★共通（5-1-1）'!$A$9:$AH$126,10,FALSE)&amp;"","")</f>
        <v/>
      </c>
      <c r="K96" s="107" t="str">
        <f>IFERROR(VLOOKUP($A96,'★共通（5-1-1）'!$A$9:$AH$126,11,FALSE)&amp;"","")</f>
        <v/>
      </c>
      <c r="L96" s="107" t="str">
        <f>IFERROR(VLOOKUP($A96,'★共通（5-1-1）'!$A$9:$AH$126,12,FALSE)&amp;"","")</f>
        <v/>
      </c>
      <c r="M96" s="107" t="str">
        <f>IFERROR(VLOOKUP($A96,'★共通（5-1-1）'!$A$9:$AH$126,13,FALSE)&amp;"","")</f>
        <v/>
      </c>
      <c r="N96" s="107" t="str">
        <f>IFERROR(VLOOKUP($A96,'★共通（5-1-1）'!$A$9:$AH$126,14,FALSE)&amp;"","")</f>
        <v/>
      </c>
      <c r="O96" s="107" t="str">
        <f>IFERROR(VLOOKUP($A96,'★共通（5-1-1）'!$A$9:$AH$126,15,FALSE)&amp;"","")</f>
        <v/>
      </c>
      <c r="P96" s="107" t="str">
        <f>IFERROR(VLOOKUP($A96,'★共通（5-1-1）'!$A$9:$AH$126,16,FALSE)&amp;"","")</f>
        <v/>
      </c>
      <c r="Q96" s="107" t="str">
        <f>IFERROR(VLOOKUP($A96,'★共通（5-1-1）'!$A$9:$AH$126,17,FALSE)&amp;"","")</f>
        <v/>
      </c>
      <c r="R96" s="107" t="str">
        <f>IFERROR(VLOOKUP($A96,'★共通（5-1-1）'!$A$9:$AH$126,18,FALSE)&amp;"","")</f>
        <v/>
      </c>
      <c r="S96" s="107" t="str">
        <f>IFERROR(VLOOKUP($A96,'★共通（5-1-1）'!$A$9:$AH$126,19,FALSE)&amp;"","")</f>
        <v/>
      </c>
      <c r="T96" s="107" t="str">
        <f>IFERROR(VLOOKUP($A96,'★共通（5-1-1）'!$A$9:$AH$126,20,FALSE)&amp;"","")</f>
        <v>124</v>
      </c>
      <c r="U96" s="107" t="str">
        <f>IFERROR(VLOOKUP($A96,'★共通（5-1-1）'!$A$9:$AH$126,21,FALSE)&amp;"","")</f>
        <v/>
      </c>
      <c r="V96" s="107" t="str">
        <f>IFERROR(VLOOKUP($A96,'★共通（5-1-1）'!$A$9:$AH$126,22,FALSE)&amp;"","")</f>
        <v/>
      </c>
      <c r="W96" s="107" t="str">
        <f>IFERROR(VLOOKUP($A96,'★共通（5-1-1）'!$A$9:$AH$126,23,FALSE)&amp;"","")</f>
        <v/>
      </c>
      <c r="X96" s="107" t="str">
        <f>IFERROR(VLOOKUP($A96,'★共通（5-1-1）'!$A$9:$AH$126,24,FALSE)&amp;"","")</f>
        <v/>
      </c>
      <c r="Y96" s="107" t="str">
        <f>IFERROR(VLOOKUP($A96,'★共通（5-1-1）'!$A$9:$AH$126,25,FALSE)&amp;"","")</f>
        <v/>
      </c>
      <c r="Z96" s="107" t="str">
        <f>IFERROR(VLOOKUP($A96,'★共通（5-1-1）'!$A$9:$AH$126,26,FALSE)&amp;"","")</f>
        <v/>
      </c>
      <c r="AA96" s="107" t="str">
        <f>IFERROR(VLOOKUP($A96,'★共通（5-1-1）'!$A$9:$AH$126,27,FALSE)&amp;"","")</f>
        <v/>
      </c>
      <c r="AB96" s="107" t="str">
        <f>IFERROR(VLOOKUP($A96,'★共通（5-1-1）'!$A$9:$AH$126,28,FALSE)&amp;"","")</f>
        <v/>
      </c>
      <c r="AC96" s="107" t="str">
        <f>IFERROR(VLOOKUP($A96,'★共通（5-1-1）'!$A$9:$AH$126,29,FALSE)&amp;"","")</f>
        <v/>
      </c>
      <c r="AD96" s="107" t="str">
        <f>IFERROR(VLOOKUP($A96,'★共通（5-1-1）'!$A$9:$AH$126,30,FALSE)&amp;"","")</f>
        <v/>
      </c>
      <c r="AE96" s="107" t="str">
        <f>IFERROR(VLOOKUP($A96,'★共通（5-1-1）'!$A$9:$AH$126,31,FALSE)&amp;"","")</f>
        <v/>
      </c>
      <c r="AF96" s="107" t="str">
        <f>IFERROR(VLOOKUP($A96,'★共通（5-1-1）'!$A$9:$AH$126,32,FALSE)&amp;"","")</f>
        <v/>
      </c>
      <c r="AG96" s="107" t="str">
        <f>IFERROR(VLOOKUP($A96,'★共通（5-1-1）'!$A$9:$AH$126,33,FALSE)&amp;"","")</f>
        <v/>
      </c>
      <c r="AH96" s="107" t="str">
        <f>IFERROR(VLOOKUP($A96,'★共通（5-1-1）'!$A$9:$AH$126,34,FALSE)&amp;"","")</f>
        <v/>
      </c>
    </row>
    <row r="97" spans="1:37" ht="113.25" customHeight="1">
      <c r="A97" s="105">
        <v>90</v>
      </c>
      <c r="B97" s="105" t="str">
        <f>IFERROR(VLOOKUP($A97,'★共通（5-1-1）'!$A$9:$AH$126,2,FALSE)&amp;"","")</f>
        <v>人員基準・設備基準</v>
      </c>
      <c r="C97" s="106" t="str">
        <f>IFERROR(VLOOKUP($A97,'★共通（5-1-1）'!$A$9:$AH$126,3,FALSE)&amp;"","")</f>
        <v>認知症グループホームの夜勤職員体制の見直し</v>
      </c>
      <c r="D97" s="105" t="str">
        <f>IFERROR(VLOOKUP($A97,'★共通（5-1-1）'!$A$9:$AH$126,4,FALSE)&amp;"","")</f>
        <v/>
      </c>
      <c r="E97" s="105" t="str">
        <f>IFERROR(VLOOKUP($A97,'★共通（5-1-1）'!$A$9:$AH$126,5,FALSE)&amp;"","")</f>
        <v/>
      </c>
      <c r="F97" s="106" t="str">
        <f>IFERROR(VLOOKUP($A97,'★共通（5-1-1）'!$A$9:$AH$126,6,FALSE)&amp;"","")</f>
        <v>・１ユニットごとに夜勤１人以上の配置とされている認知症グループホームの夜間・深夜時間帯の職員体制について、１ユニットごとに１人夜勤の原則は維持（３ユニットであれば３人夜勤）した上で、利用者の安全確保や職員の負担にも留意しつつ、人材の有効活用を図る観点から、３ユニットの場合であって、各ユニットが同一階に隣接しており、職員が円滑に利用者の状況把握を行い、速やかな対応が可能な構造で、安全対策（マニュアルの策定、訓練の実施）をとっていることを要件に、例外的に夜勤２人以上の配置に緩和できることとし、事業所が夜勤職員体制を選択することを可能とする。併せて、３ユニット２人夜勤の配置にする場合の報酬を設定する。</v>
      </c>
      <c r="G97" s="107" t="str">
        <f>IFERROR(VLOOKUP($A97,'★共通（5-1-1）'!$A$9:$AH$126,7,FALSE)&amp;"","")</f>
        <v/>
      </c>
      <c r="H97" s="107" t="str">
        <f>IFERROR(VLOOKUP($A97,'★共通（5-1-1）'!$A$9:$AH$126,8,FALSE)&amp;"","")</f>
        <v/>
      </c>
      <c r="I97" s="107" t="str">
        <f>IFERROR(VLOOKUP($A97,'★共通（5-1-1）'!$A$9:$AH$126,9,FALSE)&amp;"","")</f>
        <v/>
      </c>
      <c r="J97" s="107" t="str">
        <f>IFERROR(VLOOKUP($A97,'★共通（5-1-1）'!$A$9:$AH$126,10,FALSE)&amp;"","")</f>
        <v/>
      </c>
      <c r="K97" s="107" t="str">
        <f>IFERROR(VLOOKUP($A97,'★共通（5-1-1）'!$A$9:$AH$126,11,FALSE)&amp;"","")</f>
        <v/>
      </c>
      <c r="L97" s="107" t="str">
        <f>IFERROR(VLOOKUP($A97,'★共通（5-1-1）'!$A$9:$AH$126,12,FALSE)&amp;"","")</f>
        <v/>
      </c>
      <c r="M97" s="107" t="str">
        <f>IFERROR(VLOOKUP($A97,'★共通（5-1-1）'!$A$9:$AH$126,13,FALSE)&amp;"","")</f>
        <v/>
      </c>
      <c r="N97" s="107" t="str">
        <f>IFERROR(VLOOKUP($A97,'★共通（5-1-1）'!$A$9:$AH$126,14,FALSE)&amp;"","")</f>
        <v/>
      </c>
      <c r="O97" s="107" t="str">
        <f>IFERROR(VLOOKUP($A97,'★共通（5-1-1）'!$A$9:$AH$126,15,FALSE)&amp;"","")</f>
        <v/>
      </c>
      <c r="P97" s="107" t="str">
        <f>IFERROR(VLOOKUP($A97,'★共通（5-1-1）'!$A$9:$AH$126,16,FALSE)&amp;"","")</f>
        <v/>
      </c>
      <c r="Q97" s="107" t="str">
        <f>IFERROR(VLOOKUP($A97,'★共通（5-1-1）'!$A$9:$AH$126,17,FALSE)&amp;"","")</f>
        <v/>
      </c>
      <c r="R97" s="107" t="str">
        <f>IFERROR(VLOOKUP($A97,'★共通（5-1-1）'!$A$9:$AH$126,18,FALSE)&amp;"","")</f>
        <v/>
      </c>
      <c r="S97" s="107" t="str">
        <f>IFERROR(VLOOKUP($A97,'★共通（5-1-1）'!$A$9:$AH$126,19,FALSE)&amp;"","")</f>
        <v/>
      </c>
      <c r="T97" s="107" t="str">
        <f>IFERROR(VLOOKUP($A97,'★共通（5-1-1）'!$A$9:$AH$126,20,FALSE)&amp;"","")</f>
        <v/>
      </c>
      <c r="U97" s="107" t="str">
        <f>IFERROR(VLOOKUP($A97,'★共通（5-1-1）'!$A$9:$AH$126,21,FALSE)&amp;"","")</f>
        <v/>
      </c>
      <c r="V97" s="107" t="str">
        <f>IFERROR(VLOOKUP($A97,'★共通（5-1-1）'!$A$9:$AH$126,22,FALSE)&amp;"","")</f>
        <v/>
      </c>
      <c r="W97" s="107" t="str">
        <f>IFERROR(VLOOKUP($A97,'★共通（5-1-1）'!$A$9:$AH$126,23,FALSE)&amp;"","")</f>
        <v/>
      </c>
      <c r="X97" s="107" t="str">
        <f>IFERROR(VLOOKUP($A97,'★共通（5-1-1）'!$A$9:$AH$126,24,FALSE)&amp;"","")</f>
        <v/>
      </c>
      <c r="Y97" s="107" t="str">
        <f>IFERROR(VLOOKUP($A97,'★共通（5-1-1）'!$A$9:$AH$126,25,FALSE)&amp;"","")</f>
        <v>125</v>
      </c>
      <c r="Z97" s="107" t="str">
        <f>IFERROR(VLOOKUP($A97,'★共通（5-1-1）'!$A$9:$AH$126,26,FALSE)&amp;"","")</f>
        <v/>
      </c>
      <c r="AA97" s="107" t="str">
        <f>IFERROR(VLOOKUP($A97,'★共通（5-1-1）'!$A$9:$AH$126,27,FALSE)&amp;"","")</f>
        <v/>
      </c>
      <c r="AB97" s="107" t="str">
        <f>IFERROR(VLOOKUP($A97,'★共通（5-1-1）'!$A$9:$AH$126,28,FALSE)&amp;"","")</f>
        <v/>
      </c>
      <c r="AC97" s="107" t="str">
        <f>IFERROR(VLOOKUP($A97,'★共通（5-1-1）'!$A$9:$AH$126,29,FALSE)&amp;"","")</f>
        <v/>
      </c>
      <c r="AD97" s="107" t="str">
        <f>IFERROR(VLOOKUP($A97,'★共通（5-1-1）'!$A$9:$AH$126,30,FALSE)&amp;"","")</f>
        <v/>
      </c>
      <c r="AE97" s="107" t="str">
        <f>IFERROR(VLOOKUP($A97,'★共通（5-1-1）'!$A$9:$AH$126,31,FALSE)&amp;"","")</f>
        <v/>
      </c>
      <c r="AF97" s="107" t="str">
        <f>IFERROR(VLOOKUP($A97,'★共通（5-1-1）'!$A$9:$AH$126,32,FALSE)&amp;"","")</f>
        <v/>
      </c>
      <c r="AG97" s="107" t="str">
        <f>IFERROR(VLOOKUP($A97,'★共通（5-1-1）'!$A$9:$AH$126,33,FALSE)&amp;"","")</f>
        <v/>
      </c>
      <c r="AH97" s="107" t="str">
        <f>IFERROR(VLOOKUP($A97,'★共通（5-1-1）'!$A$9:$AH$126,34,FALSE)&amp;"","")</f>
        <v/>
      </c>
    </row>
    <row r="98" spans="1:37" ht="90.75" customHeight="1">
      <c r="A98" s="105">
        <v>91</v>
      </c>
      <c r="B98" s="105" t="str">
        <f>IFERROR(VLOOKUP($A98,'★共通（5-1-1）'!$A$9:$AH$126,2,FALSE)&amp;"","")</f>
        <v>人員基準・設備基準</v>
      </c>
      <c r="C98" s="106" t="str">
        <f>IFERROR(VLOOKUP($A98,'★共通（5-1-1）'!$A$9:$AH$126,3,FALSE)&amp;"","")</f>
        <v>管理者交代時の研修の修了猶予措置</v>
      </c>
      <c r="D98" s="105" t="str">
        <f>IFERROR(VLOOKUP($A98,'★共通（5-1-1）'!$A$9:$AH$126,4,FALSE)&amp;"","")</f>
        <v/>
      </c>
      <c r="E98" s="105" t="str">
        <f>IFERROR(VLOOKUP($A98,'★共通（5-1-1）'!$A$9:$AH$126,5,FALSE)&amp;"","")</f>
        <v/>
      </c>
      <c r="F98" s="106" t="str">
        <f>IFERROR(VLOOKUP($A98,'★共通（5-1-1）'!$A$9:$AH$126,6,FALSE)&amp;"","")</f>
        <v xml:space="preserve">・管理者の要件とされている認知症介護実践者研修及び認知症対応型サービス事業管理者研修の修了について、研修の実施時期が自治体によって他律的に決定されるものであることを踏まえ、計画作成担当者に係る措置と同様に、管理者が交代する場合において、新たな管理者が、市町村からの推薦を受けて都道府県に研修の申し込みを行い、研修を修了することが確実に見込まれる場合は、研修を修了していなくてもよい取扱いとする。
なお、事業者の新規指定時には、管理者は原則どおり研修を修了していることを必要とする。
</v>
      </c>
      <c r="G98" s="107" t="str">
        <f>IFERROR(VLOOKUP($A98,'★共通（5-1-1）'!$A$9:$AH$126,7,FALSE)&amp;"","")</f>
        <v/>
      </c>
      <c r="H98" s="107" t="str">
        <f>IFERROR(VLOOKUP($A98,'★共通（5-1-1）'!$A$9:$AH$126,8,FALSE)&amp;"","")</f>
        <v/>
      </c>
      <c r="I98" s="107" t="str">
        <f>IFERROR(VLOOKUP($A98,'★共通（5-1-1）'!$A$9:$AH$126,9,FALSE)&amp;"","")</f>
        <v/>
      </c>
      <c r="J98" s="107" t="str">
        <f>IFERROR(VLOOKUP($A98,'★共通（5-1-1）'!$A$9:$AH$126,10,FALSE)&amp;"","")</f>
        <v/>
      </c>
      <c r="K98" s="107" t="str">
        <f>IFERROR(VLOOKUP($A98,'★共通（5-1-1）'!$A$9:$AH$126,11,FALSE)&amp;"","")</f>
        <v/>
      </c>
      <c r="L98" s="107" t="str">
        <f>IFERROR(VLOOKUP($A98,'★共通（5-1-1）'!$A$9:$AH$126,12,FALSE)&amp;"","")</f>
        <v/>
      </c>
      <c r="M98" s="107" t="str">
        <f>IFERROR(VLOOKUP($A98,'★共通（5-1-1）'!$A$9:$AH$126,13,FALSE)&amp;"","")</f>
        <v/>
      </c>
      <c r="N98" s="107" t="str">
        <f>IFERROR(VLOOKUP($A98,'★共通（5-1-1）'!$A$9:$AH$126,14,FALSE)&amp;"","")</f>
        <v/>
      </c>
      <c r="O98" s="107" t="str">
        <f>IFERROR(VLOOKUP($A98,'★共通（5-1-1）'!$A$9:$AH$126,15,FALSE)&amp;"","")</f>
        <v/>
      </c>
      <c r="P98" s="107" t="str">
        <f>IFERROR(VLOOKUP($A98,'★共通（5-1-1）'!$A$9:$AH$126,16,FALSE)&amp;"","")</f>
        <v/>
      </c>
      <c r="Q98" s="107" t="str">
        <f>IFERROR(VLOOKUP($A98,'★共通（5-1-1）'!$A$9:$AH$126,17,FALSE)&amp;"","")</f>
        <v/>
      </c>
      <c r="R98" s="107" t="str">
        <f>IFERROR(VLOOKUP($A98,'★共通（5-1-1）'!$A$9:$AH$126,18,FALSE)&amp;"","")</f>
        <v/>
      </c>
      <c r="S98" s="107" t="str">
        <f>IFERROR(VLOOKUP($A98,'★共通（5-1-1）'!$A$9:$AH$126,19,FALSE)&amp;"","")</f>
        <v/>
      </c>
      <c r="T98" s="107" t="str">
        <f>IFERROR(VLOOKUP($A98,'★共通（5-1-1）'!$A$9:$AH$126,20,FALSE)&amp;"","")</f>
        <v/>
      </c>
      <c r="U98" s="107" t="str">
        <f>IFERROR(VLOOKUP($A98,'★共通（5-1-1）'!$A$9:$AH$126,21,FALSE)&amp;"","")</f>
        <v/>
      </c>
      <c r="V98" s="107" t="str">
        <f>IFERROR(VLOOKUP($A98,'★共通（5-1-1）'!$A$9:$AH$126,22,FALSE)&amp;"","")</f>
        <v/>
      </c>
      <c r="W98" s="107" t="str">
        <f>IFERROR(VLOOKUP($A98,'★共通（5-1-1）'!$A$9:$AH$126,23,FALSE)&amp;"","")</f>
        <v>126</v>
      </c>
      <c r="X98" s="107" t="str">
        <f>IFERROR(VLOOKUP($A98,'★共通（5-1-1）'!$A$9:$AH$126,24,FALSE)&amp;"","")</f>
        <v>126</v>
      </c>
      <c r="Y98" s="107" t="str">
        <f>IFERROR(VLOOKUP($A98,'★共通（5-1-1）'!$A$9:$AH$126,25,FALSE)&amp;"","")</f>
        <v>126</v>
      </c>
      <c r="Z98" s="107" t="str">
        <f>IFERROR(VLOOKUP($A98,'★共通（5-1-1）'!$A$9:$AH$126,26,FALSE)&amp;"","")</f>
        <v/>
      </c>
      <c r="AA98" s="107" t="str">
        <f>IFERROR(VLOOKUP($A98,'★共通（5-1-1）'!$A$9:$AH$126,27,FALSE)&amp;"","")</f>
        <v/>
      </c>
      <c r="AB98" s="107" t="str">
        <f>IFERROR(VLOOKUP($A98,'★共通（5-1-1）'!$A$9:$AH$126,28,FALSE)&amp;"","")</f>
        <v>126</v>
      </c>
      <c r="AC98" s="107" t="str">
        <f>IFERROR(VLOOKUP($A98,'★共通（5-1-1）'!$A$9:$AH$126,29,FALSE)&amp;"","")</f>
        <v/>
      </c>
      <c r="AD98" s="107" t="str">
        <f>IFERROR(VLOOKUP($A98,'★共通（5-1-1）'!$A$9:$AH$126,30,FALSE)&amp;"","")</f>
        <v/>
      </c>
      <c r="AE98" s="107" t="str">
        <f>IFERROR(VLOOKUP($A98,'★共通（5-1-1）'!$A$9:$AH$126,31,FALSE)&amp;"","")</f>
        <v/>
      </c>
      <c r="AF98" s="107" t="str">
        <f>IFERROR(VLOOKUP($A98,'★共通（5-1-1）'!$A$9:$AH$126,32,FALSE)&amp;"","")</f>
        <v/>
      </c>
      <c r="AG98" s="107" t="str">
        <f>IFERROR(VLOOKUP($A98,'★共通（5-1-1）'!$A$9:$AH$126,33,FALSE)&amp;"","")</f>
        <v/>
      </c>
      <c r="AH98" s="107" t="str">
        <f>IFERROR(VLOOKUP($A98,'★共通（5-1-1）'!$A$9:$AH$126,34,FALSE)&amp;"","")</f>
        <v/>
      </c>
      <c r="AI98" s="55"/>
      <c r="AJ98" s="55"/>
    </row>
    <row r="99" spans="1:37" ht="236.25" customHeight="1">
      <c r="A99" s="105">
        <v>92</v>
      </c>
      <c r="B99" s="105" t="str">
        <f>IFERROR(VLOOKUP($A99,'★共通（5-1-1）'!$A$9:$AH$126,2,FALSE)&amp;"","")</f>
        <v>人員基準・設備基準</v>
      </c>
      <c r="C99" s="106" t="str">
        <f>IFERROR(VLOOKUP($A99,'★共通（5-1-1）'!$A$9:$AH$126,3,FALSE)&amp;"","")</f>
        <v>介護老人福祉施設等の人員配置基準の見直し</v>
      </c>
      <c r="D99" s="105" t="str">
        <f>IFERROR(VLOOKUP($A99,'★共通（5-1-1）'!$A$9:$AH$126,4,FALSE)&amp;"","")</f>
        <v/>
      </c>
      <c r="E99" s="105" t="str">
        <f>IFERROR(VLOOKUP($A99,'★共通（5-1-1）'!$A$9:$AH$126,5,FALSE)&amp;"","")</f>
        <v/>
      </c>
      <c r="F99" s="106" t="str">
        <f>IFERROR(VLOOKUP($A99,'★共通（5-1-1）'!$A$9:$AH$126,6,FALSE)&amp;"","")</f>
        <v>・特別養護老人ホーム及び地域密着型特別養護老人ホーム等の人員配置基準について、人材確保や職員定着の観点から、職員の勤務シフトを組みやすくするなどの取組を推進するとともに、入所者の処遇や職員の負担に配慮する観点から、食事、健康管理、衛生管理、生活相談等における役務の提供や設備の供与が入所者の身体的、精神的特性を配慮して適切に行われること、労働関係法令に基づき、職員の休憩時間や有給休暇等が適切に確保されていることなどの留意点を明示しつつ、以下の見直しを行う。
　ア 従来型とユニット型を併設する場合において、入所者の処遇に支障がない場合、介護・看護職員の兼務を可能とする。
　イ 広域型特別養護老人ホーム又は介護老人保健施設と小規模多機能型居宅介護事業所を併設する場合において、入所者の処遇や事業所の管理上支障がない場合、管理者・介護職員の兼務を可能とする。
　ウ サテライト型居住施設において、本体施設が特別養護老人ホーム・地域密着型特別養護老人ホームである場合に、本体施設の生活相談員により当該サテライト型居住施設の入居者の処遇が適切に行われると認められるときは、生活相談員を置かないことを可能とする。
　エ 地域密着型特別養護老人ホーム（サテライト型を除く）において、他の社会福祉施設等との連携を図ることにより当該地域密着型特別養護老人ホームの効果的な運営を期待することができる場合であって、入所者の処遇に支障がないときは、栄養士を置かないことを可能とする。</v>
      </c>
      <c r="G99" s="107" t="str">
        <f>IFERROR(VLOOKUP($A99,'★共通（5-1-1）'!$A$9:$AH$126,7,FALSE)&amp;"","")</f>
        <v/>
      </c>
      <c r="H99" s="107" t="str">
        <f>IFERROR(VLOOKUP($A99,'★共通（5-1-1）'!$A$9:$AH$126,8,FALSE)&amp;"","")</f>
        <v/>
      </c>
      <c r="I99" s="107" t="str">
        <f>IFERROR(VLOOKUP($A99,'★共通（5-1-1）'!$A$9:$AH$126,9,FALSE)&amp;"","")</f>
        <v/>
      </c>
      <c r="J99" s="107" t="str">
        <f>IFERROR(VLOOKUP($A99,'★共通（5-1-1）'!$A$9:$AH$126,10,FALSE)&amp;"","")</f>
        <v/>
      </c>
      <c r="K99" s="107" t="str">
        <f>IFERROR(VLOOKUP($A99,'★共通（5-1-1）'!$A$9:$AH$126,11,FALSE)&amp;"","")</f>
        <v/>
      </c>
      <c r="L99" s="107" t="str">
        <f>IFERROR(VLOOKUP($A99,'★共通（5-1-1）'!$A$9:$AH$126,12,FALSE)&amp;"","")</f>
        <v/>
      </c>
      <c r="M99" s="107" t="str">
        <f>IFERROR(VLOOKUP($A99,'★共通（5-1-1）'!$A$9:$AH$126,13,FALSE)&amp;"","")</f>
        <v/>
      </c>
      <c r="N99" s="107" t="str">
        <f>IFERROR(VLOOKUP($A99,'★共通（5-1-1）'!$A$9:$AH$126,14,FALSE)&amp;"","")</f>
        <v/>
      </c>
      <c r="O99" s="107" t="str">
        <f>IFERROR(VLOOKUP($A99,'★共通（5-1-1）'!$A$9:$AH$126,15,FALSE)&amp;"","")</f>
        <v/>
      </c>
      <c r="P99" s="107" t="str">
        <f>IFERROR(VLOOKUP($A99,'★共通（5-1-1）'!$A$9:$AH$126,16,FALSE)&amp;"","")</f>
        <v/>
      </c>
      <c r="Q99" s="107" t="str">
        <f>IFERROR(VLOOKUP($A99,'★共通（5-1-1）'!$A$9:$AH$126,17,FALSE)&amp;"","")</f>
        <v/>
      </c>
      <c r="R99" s="107" t="str">
        <f>IFERROR(VLOOKUP($A99,'★共通（5-1-1）'!$A$9:$AH$126,18,FALSE)&amp;"","")</f>
        <v/>
      </c>
      <c r="S99" s="107" t="str">
        <f>IFERROR(VLOOKUP($A99,'★共通（5-1-1）'!$A$9:$AH$126,19,FALSE)&amp;"","")</f>
        <v/>
      </c>
      <c r="T99" s="107" t="str">
        <f>IFERROR(VLOOKUP($A99,'★共通（5-1-1）'!$A$9:$AH$126,20,FALSE)&amp;"","")</f>
        <v/>
      </c>
      <c r="U99" s="107" t="str">
        <f>IFERROR(VLOOKUP($A99,'★共通（5-1-1）'!$A$9:$AH$126,21,FALSE)&amp;"","")</f>
        <v/>
      </c>
      <c r="V99" s="107" t="str">
        <f>IFERROR(VLOOKUP($A99,'★共通（5-1-1）'!$A$9:$AH$126,22,FALSE)&amp;"","")</f>
        <v/>
      </c>
      <c r="W99" s="107" t="str">
        <f>IFERROR(VLOOKUP($A99,'★共通（5-1-1）'!$A$9:$AH$126,23,FALSE)&amp;"","")</f>
        <v/>
      </c>
      <c r="X99" s="107" t="str">
        <f>IFERROR(VLOOKUP($A99,'★共通（5-1-1）'!$A$9:$AH$126,24,FALSE)&amp;"","")</f>
        <v>127
 -
130</v>
      </c>
      <c r="Y99" s="107" t="str">
        <f>IFERROR(VLOOKUP($A99,'★共通（5-1-1）'!$A$9:$AH$126,25,FALSE)&amp;"","")</f>
        <v/>
      </c>
      <c r="Z99" s="107" t="str">
        <f>IFERROR(VLOOKUP($A99,'★共通（5-1-1）'!$A$9:$AH$126,26,FALSE)&amp;"","")</f>
        <v/>
      </c>
      <c r="AA99" s="107" t="str">
        <f>IFERROR(VLOOKUP($A99,'★共通（5-1-1）'!$A$9:$AH$126,27,FALSE)&amp;"","")</f>
        <v>127
 -
130</v>
      </c>
      <c r="AB99" s="107" t="str">
        <f>IFERROR(VLOOKUP($A99,'★共通（5-1-1）'!$A$9:$AH$126,28,FALSE)&amp;"","")</f>
        <v/>
      </c>
      <c r="AC99" s="107" t="str">
        <f>IFERROR(VLOOKUP($A99,'★共通（5-1-1）'!$A$9:$AH$126,29,FALSE)&amp;"","")</f>
        <v/>
      </c>
      <c r="AD99" s="107" t="str">
        <f>IFERROR(VLOOKUP($A99,'★共通（5-1-1）'!$A$9:$AH$126,30,FALSE)&amp;"","")</f>
        <v>127
 -
130</v>
      </c>
      <c r="AE99" s="107" t="str">
        <f>IFERROR(VLOOKUP($A99,'★共通（5-1-1）'!$A$9:$AH$126,31,FALSE)&amp;"","")</f>
        <v>127
 -
130</v>
      </c>
      <c r="AF99" s="107" t="str">
        <f>IFERROR(VLOOKUP($A99,'★共通（5-1-1）'!$A$9:$AH$126,32,FALSE)&amp;"","")</f>
        <v>127
 -
130</v>
      </c>
      <c r="AG99" s="107" t="str">
        <f>IFERROR(VLOOKUP($A99,'★共通（5-1-1）'!$A$9:$AH$126,33,FALSE)&amp;"","")</f>
        <v>127
 -
130</v>
      </c>
      <c r="AH99" s="107" t="str">
        <f>IFERROR(VLOOKUP($A99,'★共通（5-1-1）'!$A$9:$AH$126,34,FALSE)&amp;"","")</f>
        <v/>
      </c>
    </row>
    <row r="100" spans="1:37" ht="184.5" customHeight="1">
      <c r="A100" s="105">
        <v>93</v>
      </c>
      <c r="B100" s="105" t="str">
        <f>IFERROR(VLOOKUP($A100,'★共通（5-1-1）'!$A$9:$AH$126,2,FALSE)&amp;"","")</f>
        <v>人員基準・設備基準</v>
      </c>
      <c r="C100" s="106" t="str">
        <f>IFERROR(VLOOKUP($A100,'★共通（5-1-1）'!$A$9:$AH$126,3,FALSE)&amp;"","")</f>
        <v>看護職員の配置基準の見直し</v>
      </c>
      <c r="D100" s="105" t="str">
        <f>IFERROR(VLOOKUP($A100,'★共通（5-1-1）'!$A$9:$AH$126,4,FALSE)&amp;"","")</f>
        <v/>
      </c>
      <c r="E100" s="105" t="str">
        <f>IFERROR(VLOOKUP($A100,'★共通（5-1-1）'!$A$9:$AH$126,5,FALSE)&amp;"","")</f>
        <v/>
      </c>
      <c r="F100" s="106" t="str">
        <f>IFERROR(VLOOKUP($A100,'★共通（5-1-1）'!$A$9:$AH$126,6,FALSE)&amp;"","")</f>
        <v xml:space="preserve">・短期入所生活介護における看護職員の配置基準について、看護職員の確保が困難な状況がある中で、人材を有効活用しながら、医療的ケアを行う体制の充実を図る観点から、以下の見直しを行う。
　ア 看護職員の配置が必須ではない単独型及び併設型かつ定員19 人以下の事業所について、看護職員を配置しなかった場合であっても、医療的ケアの必要な利用者への対応の充実を図るため、利用者の状態像に応じて必要がある場合には、看護職員を病院、診療所又は訪問看護ステーション等との密接かつ適切な連携により確保すること（当該連携により、看護職員が必要に応じてサービス提供日ごとに利用者の健康状態の確認を行うこと、当該事業所へ駆けつけることができる体制や適切な指示ができる連絡体制などを確保すること）を求めることとする。
　イ 看護職員の常勤１名以上の配置が求められている併設型かつ定員20 人以上の事業所について、類型・定員により必要とされる医療的ケアに差はないことを踏まえ、人材の有効活用を図る観点から、単独型及び併設型かつ定員19 人以下の事業所と同様の人員配置基準とする。
</v>
      </c>
      <c r="G100" s="107" t="str">
        <f>IFERROR(VLOOKUP($A100,'★共通（5-1-1）'!$A$9:$AH$126,7,FALSE)&amp;"","")</f>
        <v/>
      </c>
      <c r="H100" s="107" t="str">
        <f>IFERROR(VLOOKUP($A100,'★共通（5-1-1）'!$A$9:$AH$126,8,FALSE)&amp;"","")</f>
        <v/>
      </c>
      <c r="I100" s="107" t="str">
        <f>IFERROR(VLOOKUP($A100,'★共通（5-1-1）'!$A$9:$AH$126,9,FALSE)&amp;"","")</f>
        <v/>
      </c>
      <c r="J100" s="107" t="str">
        <f>IFERROR(VLOOKUP($A100,'★共通（5-1-1）'!$A$9:$AH$126,10,FALSE)&amp;"","")</f>
        <v/>
      </c>
      <c r="K100" s="107" t="str">
        <f>IFERROR(VLOOKUP($A100,'★共通（5-1-1）'!$A$9:$AH$126,11,FALSE)&amp;"","")</f>
        <v/>
      </c>
      <c r="L100" s="107" t="str">
        <f>IFERROR(VLOOKUP($A100,'★共通（5-1-1）'!$A$9:$AH$126,12,FALSE)&amp;"","")</f>
        <v/>
      </c>
      <c r="M100" s="107" t="str">
        <f>IFERROR(VLOOKUP($A100,'★共通（5-1-1）'!$A$9:$AH$126,13,FALSE)&amp;"","")</f>
        <v/>
      </c>
      <c r="N100" s="107" t="str">
        <f>IFERROR(VLOOKUP($A100,'★共通（5-1-1）'!$A$9:$AH$126,14,FALSE)&amp;"","")</f>
        <v>131</v>
      </c>
      <c r="O100" s="107" t="str">
        <f>IFERROR(VLOOKUP($A100,'★共通（5-1-1）'!$A$9:$AH$126,15,FALSE)&amp;"","")</f>
        <v/>
      </c>
      <c r="P100" s="107" t="str">
        <f>IFERROR(VLOOKUP($A100,'★共通（5-1-1）'!$A$9:$AH$126,16,FALSE)&amp;"","")</f>
        <v/>
      </c>
      <c r="Q100" s="107" t="str">
        <f>IFERROR(VLOOKUP($A100,'★共通（5-1-1）'!$A$9:$AH$126,17,FALSE)&amp;"","")</f>
        <v/>
      </c>
      <c r="R100" s="107" t="str">
        <f>IFERROR(VLOOKUP($A100,'★共通（5-1-1）'!$A$9:$AH$126,18,FALSE)&amp;"","")</f>
        <v/>
      </c>
      <c r="S100" s="107" t="str">
        <f>IFERROR(VLOOKUP($A100,'★共通（5-1-1）'!$A$9:$AH$126,19,FALSE)&amp;"","")</f>
        <v/>
      </c>
      <c r="T100" s="107" t="str">
        <f>IFERROR(VLOOKUP($A100,'★共通（5-1-1）'!$A$9:$AH$126,20,FALSE)&amp;"","")</f>
        <v/>
      </c>
      <c r="U100" s="107" t="str">
        <f>IFERROR(VLOOKUP($A100,'★共通（5-1-1）'!$A$9:$AH$126,21,FALSE)&amp;"","")</f>
        <v/>
      </c>
      <c r="V100" s="107" t="str">
        <f>IFERROR(VLOOKUP($A100,'★共通（5-1-1）'!$A$9:$AH$126,22,FALSE)&amp;"","")</f>
        <v/>
      </c>
      <c r="W100" s="107" t="str">
        <f>IFERROR(VLOOKUP($A100,'★共通（5-1-1）'!$A$9:$AH$126,23,FALSE)&amp;"","")</f>
        <v/>
      </c>
      <c r="X100" s="107" t="str">
        <f>IFERROR(VLOOKUP($A100,'★共通（5-1-1）'!$A$9:$AH$126,24,FALSE)&amp;"","")</f>
        <v/>
      </c>
      <c r="Y100" s="107" t="str">
        <f>IFERROR(VLOOKUP($A100,'★共通（5-1-1）'!$A$9:$AH$126,25,FALSE)&amp;"","")</f>
        <v/>
      </c>
      <c r="Z100" s="107" t="str">
        <f>IFERROR(VLOOKUP($A100,'★共通（5-1-1）'!$A$9:$AH$126,26,FALSE)&amp;"","")</f>
        <v/>
      </c>
      <c r="AA100" s="107" t="str">
        <f>IFERROR(VLOOKUP($A100,'★共通（5-1-1）'!$A$9:$AH$126,27,FALSE)&amp;"","")</f>
        <v/>
      </c>
      <c r="AB100" s="107" t="str">
        <f>IFERROR(VLOOKUP($A100,'★共通（5-1-1）'!$A$9:$AH$126,28,FALSE)&amp;"","")</f>
        <v/>
      </c>
      <c r="AC100" s="107" t="str">
        <f>IFERROR(VLOOKUP($A100,'★共通（5-1-1）'!$A$9:$AH$126,29,FALSE)&amp;"","")</f>
        <v/>
      </c>
      <c r="AD100" s="107" t="str">
        <f>IFERROR(VLOOKUP($A100,'★共通（5-1-1）'!$A$9:$AH$126,30,FALSE)&amp;"","")</f>
        <v/>
      </c>
      <c r="AE100" s="107" t="str">
        <f>IFERROR(VLOOKUP($A100,'★共通（5-1-1）'!$A$9:$AH$126,31,FALSE)&amp;"","")</f>
        <v/>
      </c>
      <c r="AF100" s="107" t="str">
        <f>IFERROR(VLOOKUP($A100,'★共通（5-1-1）'!$A$9:$AH$126,32,FALSE)&amp;"","")</f>
        <v/>
      </c>
      <c r="AG100" s="107" t="str">
        <f>IFERROR(VLOOKUP($A100,'★共通（5-1-1）'!$A$9:$AH$126,33,FALSE)&amp;"","")</f>
        <v/>
      </c>
      <c r="AH100" s="107" t="str">
        <f>IFERROR(VLOOKUP($A100,'★共通（5-1-1）'!$A$9:$AH$126,34,FALSE)&amp;"","")</f>
        <v/>
      </c>
    </row>
    <row r="101" spans="1:37" ht="90.75" customHeight="1">
      <c r="A101" s="105">
        <v>94</v>
      </c>
      <c r="B101" s="105" t="str">
        <f>IFERROR(VLOOKUP($A101,'★共通（5-1-1）'!$A$9:$AH$126,2,FALSE)&amp;"","")</f>
        <v>人員基準・設備基準</v>
      </c>
      <c r="C101" s="106" t="str">
        <f>IFERROR(VLOOKUP($A101,'★共通（5-1-1）'!$A$9:$AH$126,3,FALSE)&amp;"","")</f>
        <v>管理者の配置基準の緩和</v>
      </c>
      <c r="D101" s="105" t="str">
        <f>IFERROR(VLOOKUP($A101,'★共通（5-1-1）'!$A$9:$AH$126,4,FALSE)&amp;"","")</f>
        <v/>
      </c>
      <c r="E101" s="105" t="str">
        <f>IFERROR(VLOOKUP($A101,'★共通（5-1-1）'!$A$9:$AH$126,5,FALSE)&amp;"","")</f>
        <v/>
      </c>
      <c r="F101" s="106" t="str">
        <f>IFERROR(VLOOKUP($A101,'★共通（5-1-1）'!$A$9:$AH$126,6,FALSE)&amp;"","")</f>
        <v>・共用型認知症対応型通所介護における管理者の配置基準について、人材の有効活用を図る観点から、人員配置基準等が本体施設・事業所と一体のものとして定められていること等を踏まえ、事業所の管理上支障がない場合は、本体施設・事業所の職務とあわせて、共用型認知症対応型通所介護事業所の他の職務に従事することを可能とする。</v>
      </c>
      <c r="G101" s="107" t="str">
        <f>IFERROR(VLOOKUP($A101,'★共通（5-1-1）'!$A$9:$AH$126,7,FALSE)&amp;"","")</f>
        <v/>
      </c>
      <c r="H101" s="107" t="str">
        <f>IFERROR(VLOOKUP($A101,'★共通（5-1-1）'!$A$9:$AH$126,8,FALSE)&amp;"","")</f>
        <v/>
      </c>
      <c r="I101" s="107" t="str">
        <f>IFERROR(VLOOKUP($A101,'★共通（5-1-1）'!$A$9:$AH$126,9,FALSE)&amp;"","")</f>
        <v/>
      </c>
      <c r="J101" s="107" t="str">
        <f>IFERROR(VLOOKUP($A101,'★共通（5-1-1）'!$A$9:$AH$126,10,FALSE)&amp;"","")</f>
        <v/>
      </c>
      <c r="K101" s="107" t="str">
        <f>IFERROR(VLOOKUP($A101,'★共通（5-1-1）'!$A$9:$AH$126,11,FALSE)&amp;"","")</f>
        <v/>
      </c>
      <c r="L101" s="107" t="str">
        <f>IFERROR(VLOOKUP($A101,'★共通（5-1-1）'!$A$9:$AH$126,12,FALSE)&amp;"","")</f>
        <v/>
      </c>
      <c r="M101" s="107" t="str">
        <f>IFERROR(VLOOKUP($A101,'★共通（5-1-1）'!$A$9:$AH$126,13,FALSE)&amp;"","")</f>
        <v/>
      </c>
      <c r="N101" s="107" t="str">
        <f>IFERROR(VLOOKUP($A101,'★共通（5-1-1）'!$A$9:$AH$126,14,FALSE)&amp;"","")</f>
        <v/>
      </c>
      <c r="O101" s="107" t="str">
        <f>IFERROR(VLOOKUP($A101,'★共通（5-1-1）'!$A$9:$AH$126,15,FALSE)&amp;"","")</f>
        <v/>
      </c>
      <c r="P101" s="107" t="str">
        <f>IFERROR(VLOOKUP($A101,'★共通（5-1-1）'!$A$9:$AH$126,16,FALSE)&amp;"","")</f>
        <v/>
      </c>
      <c r="Q101" s="107" t="str">
        <f>IFERROR(VLOOKUP($A101,'★共通（5-1-1）'!$A$9:$AH$126,17,FALSE)&amp;"","")</f>
        <v/>
      </c>
      <c r="R101" s="107" t="str">
        <f>IFERROR(VLOOKUP($A101,'★共通（5-1-1）'!$A$9:$AH$126,18,FALSE)&amp;"","")</f>
        <v/>
      </c>
      <c r="S101" s="107" t="str">
        <f>IFERROR(VLOOKUP($A101,'★共通（5-1-1）'!$A$9:$AH$126,19,FALSE)&amp;"","")</f>
        <v/>
      </c>
      <c r="T101" s="107" t="str">
        <f>IFERROR(VLOOKUP($A101,'★共通（5-1-1）'!$A$9:$AH$126,20,FALSE)&amp;"","")</f>
        <v/>
      </c>
      <c r="U101" s="107" t="str">
        <f>IFERROR(VLOOKUP($A101,'★共通（5-1-1）'!$A$9:$AH$126,21,FALSE)&amp;"","")</f>
        <v/>
      </c>
      <c r="V101" s="107" t="str">
        <f>IFERROR(VLOOKUP($A101,'★共通（5-1-1）'!$A$9:$AH$126,22,FALSE)&amp;"","")</f>
        <v/>
      </c>
      <c r="W101" s="107" t="str">
        <f>IFERROR(VLOOKUP($A101,'★共通（5-1-1）'!$A$9:$AH$126,23,FALSE)&amp;"","")</f>
        <v>132</v>
      </c>
      <c r="X101" s="107" t="str">
        <f>IFERROR(VLOOKUP($A101,'★共通（5-1-1）'!$A$9:$AH$126,24,FALSE)&amp;"","")</f>
        <v/>
      </c>
      <c r="Y101" s="107" t="str">
        <f>IFERROR(VLOOKUP($A101,'★共通（5-1-1）'!$A$9:$AH$126,25,FALSE)&amp;"","")</f>
        <v/>
      </c>
      <c r="Z101" s="107" t="str">
        <f>IFERROR(VLOOKUP($A101,'★共通（5-1-1）'!$A$9:$AH$126,26,FALSE)&amp;"","")</f>
        <v/>
      </c>
      <c r="AA101" s="107" t="str">
        <f>IFERROR(VLOOKUP($A101,'★共通（5-1-1）'!$A$9:$AH$126,27,FALSE)&amp;"","")</f>
        <v/>
      </c>
      <c r="AB101" s="107" t="str">
        <f>IFERROR(VLOOKUP($A101,'★共通（5-1-1）'!$A$9:$AH$126,28,FALSE)&amp;"","")</f>
        <v/>
      </c>
      <c r="AC101" s="107" t="str">
        <f>IFERROR(VLOOKUP($A101,'★共通（5-1-1）'!$A$9:$AH$126,29,FALSE)&amp;"","")</f>
        <v/>
      </c>
      <c r="AD101" s="107" t="str">
        <f>IFERROR(VLOOKUP($A101,'★共通（5-1-1）'!$A$9:$AH$126,30,FALSE)&amp;"","")</f>
        <v/>
      </c>
      <c r="AE101" s="107" t="str">
        <f>IFERROR(VLOOKUP($A101,'★共通（5-1-1）'!$A$9:$AH$126,31,FALSE)&amp;"","")</f>
        <v/>
      </c>
      <c r="AF101" s="107" t="str">
        <f>IFERROR(VLOOKUP($A101,'★共通（5-1-1）'!$A$9:$AH$126,32,FALSE)&amp;"","")</f>
        <v/>
      </c>
      <c r="AG101" s="107" t="str">
        <f>IFERROR(VLOOKUP($A101,'★共通（5-1-1）'!$A$9:$AH$126,33,FALSE)&amp;"","")</f>
        <v/>
      </c>
      <c r="AH101" s="107" t="str">
        <f>IFERROR(VLOOKUP($A101,'★共通（5-1-1）'!$A$9:$AH$126,34,FALSE)&amp;"","")</f>
        <v/>
      </c>
      <c r="AI101" s="55"/>
    </row>
    <row r="102" spans="1:37" ht="111.75" customHeight="1">
      <c r="A102" s="105">
        <v>95</v>
      </c>
      <c r="B102" s="105" t="str">
        <f>IFERROR(VLOOKUP($A102,'★共通（5-1-1）'!$A$9:$AH$126,2,FALSE)&amp;"","")</f>
        <v>運営基準の見直し</v>
      </c>
      <c r="C102" s="106" t="str">
        <f>IFERROR(VLOOKUP($A102,'★共通（5-1-1）'!$A$9:$AH$126,3,FALSE)&amp;"","")</f>
        <v>外部評価に係る運営推進会議の活用</v>
      </c>
      <c r="D102" s="105" t="str">
        <f>IFERROR(VLOOKUP($A102,'★共通（5-1-1）'!$A$9:$AH$126,4,FALSE)&amp;"","")</f>
        <v/>
      </c>
      <c r="E102" s="105" t="str">
        <f>IFERROR(VLOOKUP($A102,'★共通（5-1-1）'!$A$9:$AH$126,5,FALSE)&amp;"","")</f>
        <v/>
      </c>
      <c r="F102" s="106" t="str">
        <f>IFERROR(VLOOKUP($A102,'★共通（5-1-1）'!$A$9:$AH$126,6,FALSE)&amp;"","")</f>
        <v>・認知症グループホームにおいて求められている「第三者による外部評価」について、業務効率化の観点から、既存の外部評価（都道府県が指定する外部評価機関によるサービスの評価）は維持した上で、小規模多機能型居宅介護等と同様に、自らその提供するサービスの質の評価（自己評価）を行い、これを市町村や地域包括支援センター等の公正・中立な立場にある第三者が出席する運営推進会議に報告し、評価を受けた上で公表する仕組みを制度的に位置付け、当該運営推進会議と既存の外部評価による評価のいずれかから「第三者による外部評価」を受けることとする。</v>
      </c>
      <c r="G102" s="107" t="str">
        <f>IFERROR(VLOOKUP($A102,'★共通（5-1-1）'!$A$9:$AH$126,7,FALSE)&amp;"","")</f>
        <v/>
      </c>
      <c r="H102" s="107" t="str">
        <f>IFERROR(VLOOKUP($A102,'★共通（5-1-1）'!$A$9:$AH$126,8,FALSE)&amp;"","")</f>
        <v/>
      </c>
      <c r="I102" s="107" t="str">
        <f>IFERROR(VLOOKUP($A102,'★共通（5-1-1）'!$A$9:$AH$126,9,FALSE)&amp;"","")</f>
        <v/>
      </c>
      <c r="J102" s="107" t="str">
        <f>IFERROR(VLOOKUP($A102,'★共通（5-1-1）'!$A$9:$AH$126,10,FALSE)&amp;"","")</f>
        <v/>
      </c>
      <c r="K102" s="107" t="str">
        <f>IFERROR(VLOOKUP($A102,'★共通（5-1-1）'!$A$9:$AH$126,11,FALSE)&amp;"","")</f>
        <v/>
      </c>
      <c r="L102" s="107" t="str">
        <f>IFERROR(VLOOKUP($A102,'★共通（5-1-1）'!$A$9:$AH$126,12,FALSE)&amp;"","")</f>
        <v/>
      </c>
      <c r="M102" s="107" t="str">
        <f>IFERROR(VLOOKUP($A102,'★共通（5-1-1）'!$A$9:$AH$126,13,FALSE)&amp;"","")</f>
        <v/>
      </c>
      <c r="N102" s="107" t="str">
        <f>IFERROR(VLOOKUP($A102,'★共通（5-1-1）'!$A$9:$AH$126,14,FALSE)&amp;"","")</f>
        <v/>
      </c>
      <c r="O102" s="107" t="str">
        <f>IFERROR(VLOOKUP($A102,'★共通（5-1-1）'!$A$9:$AH$126,15,FALSE)&amp;"","")</f>
        <v/>
      </c>
      <c r="P102" s="107" t="str">
        <f>IFERROR(VLOOKUP($A102,'★共通（5-1-1）'!$A$9:$AH$126,16,FALSE)&amp;"","")</f>
        <v/>
      </c>
      <c r="Q102" s="107" t="str">
        <f>IFERROR(VLOOKUP($A102,'★共通（5-1-1）'!$A$9:$AH$126,17,FALSE)&amp;"","")</f>
        <v/>
      </c>
      <c r="R102" s="107" t="str">
        <f>IFERROR(VLOOKUP($A102,'★共通（5-1-1）'!$A$9:$AH$126,18,FALSE)&amp;"","")</f>
        <v/>
      </c>
      <c r="S102" s="107" t="str">
        <f>IFERROR(VLOOKUP($A102,'★共通（5-1-1）'!$A$9:$AH$126,19,FALSE)&amp;"","")</f>
        <v/>
      </c>
      <c r="T102" s="107" t="str">
        <f>IFERROR(VLOOKUP($A102,'★共通（5-1-1）'!$A$9:$AH$126,20,FALSE)&amp;"","")</f>
        <v/>
      </c>
      <c r="U102" s="107" t="str">
        <f>IFERROR(VLOOKUP($A102,'★共通（5-1-1）'!$A$9:$AH$126,21,FALSE)&amp;"","")</f>
        <v/>
      </c>
      <c r="V102" s="107" t="str">
        <f>IFERROR(VLOOKUP($A102,'★共通（5-1-1）'!$A$9:$AH$126,22,FALSE)&amp;"","")</f>
        <v/>
      </c>
      <c r="W102" s="107" t="str">
        <f>IFERROR(VLOOKUP($A102,'★共通（5-1-1）'!$A$9:$AH$126,23,FALSE)&amp;"","")</f>
        <v/>
      </c>
      <c r="X102" s="107" t="str">
        <f>IFERROR(VLOOKUP($A102,'★共通（5-1-1）'!$A$9:$AH$126,24,FALSE)&amp;"","")</f>
        <v/>
      </c>
      <c r="Y102" s="107" t="str">
        <f>IFERROR(VLOOKUP($A102,'★共通（5-1-1）'!$A$9:$AH$126,25,FALSE)&amp;"","")</f>
        <v>133</v>
      </c>
      <c r="Z102" s="107" t="str">
        <f>IFERROR(VLOOKUP($A102,'★共通（5-1-1）'!$A$9:$AH$126,26,FALSE)&amp;"","")</f>
        <v/>
      </c>
      <c r="AA102" s="107" t="str">
        <f>IFERROR(VLOOKUP($A102,'★共通（5-1-1）'!$A$9:$AH$126,27,FALSE)&amp;"","")</f>
        <v/>
      </c>
      <c r="AB102" s="107" t="str">
        <f>IFERROR(VLOOKUP($A102,'★共通（5-1-1）'!$A$9:$AH$126,28,FALSE)&amp;"","")</f>
        <v/>
      </c>
      <c r="AC102" s="107" t="str">
        <f>IFERROR(VLOOKUP($A102,'★共通（5-1-1）'!$A$9:$AH$126,29,FALSE)&amp;"","")</f>
        <v/>
      </c>
      <c r="AD102" s="107" t="str">
        <f>IFERROR(VLOOKUP($A102,'★共通（5-1-1）'!$A$9:$AH$126,30,FALSE)&amp;"","")</f>
        <v/>
      </c>
      <c r="AE102" s="107" t="str">
        <f>IFERROR(VLOOKUP($A102,'★共通（5-1-1）'!$A$9:$AH$126,31,FALSE)&amp;"","")</f>
        <v/>
      </c>
      <c r="AF102" s="107" t="str">
        <f>IFERROR(VLOOKUP($A102,'★共通（5-1-1）'!$A$9:$AH$126,32,FALSE)&amp;"","")</f>
        <v/>
      </c>
      <c r="AG102" s="107" t="str">
        <f>IFERROR(VLOOKUP($A102,'★共通（5-1-1）'!$A$9:$AH$126,33,FALSE)&amp;"","")</f>
        <v/>
      </c>
      <c r="AH102" s="107" t="str">
        <f>IFERROR(VLOOKUP($A102,'★共通（5-1-1）'!$A$9:$AH$126,34,FALSE)&amp;"","")</f>
        <v/>
      </c>
    </row>
    <row r="103" spans="1:37" ht="59.25" customHeight="1">
      <c r="A103" s="105">
        <v>96</v>
      </c>
      <c r="B103" s="105" t="str">
        <f>IFERROR(VLOOKUP($A103,'★共通（5-1-1）'!$A$9:$AH$126,2,FALSE)&amp;"","")</f>
        <v>人員基準・設備基準</v>
      </c>
      <c r="C103" s="106" t="str">
        <f>IFERROR(VLOOKUP($A103,'★共通（5-1-1）'!$A$9:$AH$126,3,FALSE)&amp;"","")</f>
        <v>計画作成担当者の配置基準の緩和</v>
      </c>
      <c r="D103" s="105" t="str">
        <f>IFERROR(VLOOKUP($A103,'★共通（5-1-1）'!$A$9:$AH$126,4,FALSE)&amp;"","")</f>
        <v/>
      </c>
      <c r="E103" s="105" t="str">
        <f>IFERROR(VLOOKUP($A103,'★共通（5-1-1）'!$A$9:$AH$126,5,FALSE)&amp;"","")</f>
        <v/>
      </c>
      <c r="F103" s="106" t="str">
        <f>IFERROR(VLOOKUP($A103,'★共通（5-1-1）'!$A$9:$AH$126,6,FALSE)&amp;"","")</f>
        <v>・認知症グループホームにおいて、人材の有効活用を図る観点から、介護支援専門員である計画作成担当者の配置について、ユニットごとに１名以上の配置から、事業所ごとに１名以上の配置に緩和する。</v>
      </c>
      <c r="G103" s="107" t="str">
        <f>IFERROR(VLOOKUP($A103,'★共通（5-1-1）'!$A$9:$AH$126,7,FALSE)&amp;"","")</f>
        <v/>
      </c>
      <c r="H103" s="107" t="str">
        <f>IFERROR(VLOOKUP($A103,'★共通（5-1-1）'!$A$9:$AH$126,8,FALSE)&amp;"","")</f>
        <v/>
      </c>
      <c r="I103" s="107" t="str">
        <f>IFERROR(VLOOKUP($A103,'★共通（5-1-1）'!$A$9:$AH$126,9,FALSE)&amp;"","")</f>
        <v/>
      </c>
      <c r="J103" s="107" t="str">
        <f>IFERROR(VLOOKUP($A103,'★共通（5-1-1）'!$A$9:$AH$126,10,FALSE)&amp;"","")</f>
        <v/>
      </c>
      <c r="K103" s="107" t="str">
        <f>IFERROR(VLOOKUP($A103,'★共通（5-1-1）'!$A$9:$AH$126,11,FALSE)&amp;"","")</f>
        <v/>
      </c>
      <c r="L103" s="107" t="str">
        <f>IFERROR(VLOOKUP($A103,'★共通（5-1-1）'!$A$9:$AH$126,12,FALSE)&amp;"","")</f>
        <v/>
      </c>
      <c r="M103" s="107" t="str">
        <f>IFERROR(VLOOKUP($A103,'★共通（5-1-1）'!$A$9:$AH$126,13,FALSE)&amp;"","")</f>
        <v/>
      </c>
      <c r="N103" s="107" t="str">
        <f>IFERROR(VLOOKUP($A103,'★共通（5-1-1）'!$A$9:$AH$126,14,FALSE)&amp;"","")</f>
        <v/>
      </c>
      <c r="O103" s="107" t="str">
        <f>IFERROR(VLOOKUP($A103,'★共通（5-1-1）'!$A$9:$AH$126,15,FALSE)&amp;"","")</f>
        <v/>
      </c>
      <c r="P103" s="107" t="str">
        <f>IFERROR(VLOOKUP($A103,'★共通（5-1-1）'!$A$9:$AH$126,16,FALSE)&amp;"","")</f>
        <v/>
      </c>
      <c r="Q103" s="107" t="str">
        <f>IFERROR(VLOOKUP($A103,'★共通（5-1-1）'!$A$9:$AH$126,17,FALSE)&amp;"","")</f>
        <v/>
      </c>
      <c r="R103" s="107" t="str">
        <f>IFERROR(VLOOKUP($A103,'★共通（5-1-1）'!$A$9:$AH$126,18,FALSE)&amp;"","")</f>
        <v/>
      </c>
      <c r="S103" s="107" t="str">
        <f>IFERROR(VLOOKUP($A103,'★共通（5-1-1）'!$A$9:$AH$126,19,FALSE)&amp;"","")</f>
        <v/>
      </c>
      <c r="T103" s="107" t="str">
        <f>IFERROR(VLOOKUP($A103,'★共通（5-1-1）'!$A$9:$AH$126,20,FALSE)&amp;"","")</f>
        <v/>
      </c>
      <c r="U103" s="107" t="str">
        <f>IFERROR(VLOOKUP($A103,'★共通（5-1-1）'!$A$9:$AH$126,21,FALSE)&amp;"","")</f>
        <v/>
      </c>
      <c r="V103" s="107" t="str">
        <f>IFERROR(VLOOKUP($A103,'★共通（5-1-1）'!$A$9:$AH$126,22,FALSE)&amp;"","")</f>
        <v/>
      </c>
      <c r="W103" s="107" t="str">
        <f>IFERROR(VLOOKUP($A103,'★共通（5-1-1）'!$A$9:$AH$126,23,FALSE)&amp;"","")</f>
        <v/>
      </c>
      <c r="X103" s="107" t="str">
        <f>IFERROR(VLOOKUP($A103,'★共通（5-1-1）'!$A$9:$AH$126,24,FALSE)&amp;"","")</f>
        <v/>
      </c>
      <c r="Y103" s="107" t="str">
        <f>IFERROR(VLOOKUP($A103,'★共通（5-1-1）'!$A$9:$AH$126,25,FALSE)&amp;"","")</f>
        <v>134</v>
      </c>
      <c r="Z103" s="107" t="str">
        <f>IFERROR(VLOOKUP($A103,'★共通（5-1-1）'!$A$9:$AH$126,26,FALSE)&amp;"","")</f>
        <v/>
      </c>
      <c r="AA103" s="107" t="str">
        <f>IFERROR(VLOOKUP($A103,'★共通（5-1-1）'!$A$9:$AH$126,27,FALSE)&amp;"","")</f>
        <v/>
      </c>
      <c r="AB103" s="107" t="str">
        <f>IFERROR(VLOOKUP($A103,'★共通（5-1-1）'!$A$9:$AH$126,28,FALSE)&amp;"","")</f>
        <v/>
      </c>
      <c r="AC103" s="107" t="str">
        <f>IFERROR(VLOOKUP($A103,'★共通（5-1-1）'!$A$9:$AH$126,29,FALSE)&amp;"","")</f>
        <v/>
      </c>
      <c r="AD103" s="107" t="str">
        <f>IFERROR(VLOOKUP($A103,'★共通（5-1-1）'!$A$9:$AH$126,30,FALSE)&amp;"","")</f>
        <v/>
      </c>
      <c r="AE103" s="107" t="str">
        <f>IFERROR(VLOOKUP($A103,'★共通（5-1-1）'!$A$9:$AH$126,31,FALSE)&amp;"","")</f>
        <v/>
      </c>
      <c r="AF103" s="107" t="str">
        <f>IFERROR(VLOOKUP($A103,'★共通（5-1-1）'!$A$9:$AH$126,32,FALSE)&amp;"","")</f>
        <v/>
      </c>
      <c r="AG103" s="107" t="str">
        <f>IFERROR(VLOOKUP($A103,'★共通（5-1-1）'!$A$9:$AH$126,33,FALSE)&amp;"","")</f>
        <v/>
      </c>
      <c r="AH103" s="107" t="str">
        <f>IFERROR(VLOOKUP($A103,'★共通（5-1-1）'!$A$9:$AH$126,34,FALSE)&amp;"","")</f>
        <v/>
      </c>
    </row>
    <row r="104" spans="1:37" ht="102.75" customHeight="1">
      <c r="A104" s="105">
        <v>97</v>
      </c>
      <c r="B104" s="105" t="str">
        <f>IFERROR(VLOOKUP($A104,'★共通（5-1-1）'!$A$9:$AH$126,2,FALSE)&amp;"","")</f>
        <v>人員基準・設備基準</v>
      </c>
      <c r="C104" s="106" t="str">
        <f>IFERROR(VLOOKUP($A104,'★共通（5-1-1）'!$A$9:$AH$126,3,FALSE)&amp;"","")</f>
        <v>利用者への説明・同意等に係る見直し</v>
      </c>
      <c r="D104" s="105" t="str">
        <f>IFERROR(VLOOKUP($A104,'★共通（5-1-1）'!$A$9:$AH$126,4,FALSE)&amp;"","")</f>
        <v/>
      </c>
      <c r="E104" s="105" t="str">
        <f>IFERROR(VLOOKUP($A104,'★共通（5-1-1）'!$A$9:$AH$126,5,FALSE)&amp;"","")</f>
        <v/>
      </c>
      <c r="F104" s="106" t="str">
        <f>IFERROR(VLOOKUP($A104,'★共通（5-1-1）'!$A$9:$AH$126,6,FALSE)&amp;"","")</f>
        <v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v>
      </c>
      <c r="G104" s="107" t="str">
        <f>IFERROR(VLOOKUP($A104,'★共通（5-1-1）'!$A$9:$AH$126,7,FALSE)&amp;"","")</f>
        <v>136</v>
      </c>
      <c r="H104" s="107" t="str">
        <f>IFERROR(VLOOKUP($A104,'★共通（5-1-1）'!$A$9:$AH$126,8,FALSE)&amp;"","")</f>
        <v>136</v>
      </c>
      <c r="I104" s="107" t="str">
        <f>IFERROR(VLOOKUP($A104,'★共通（5-1-1）'!$A$9:$AH$126,9,FALSE)&amp;"","")</f>
        <v>136</v>
      </c>
      <c r="J104" s="107" t="str">
        <f>IFERROR(VLOOKUP($A104,'★共通（5-1-1）'!$A$9:$AH$126,10,FALSE)&amp;"","")</f>
        <v>136</v>
      </c>
      <c r="K104" s="107" t="str">
        <f>IFERROR(VLOOKUP($A104,'★共通（5-1-1）'!$A$9:$AH$126,11,FALSE)&amp;"","")</f>
        <v>136</v>
      </c>
      <c r="L104" s="107" t="str">
        <f>IFERROR(VLOOKUP($A104,'★共通（5-1-1）'!$A$9:$AH$126,12,FALSE)&amp;"","")</f>
        <v>136</v>
      </c>
      <c r="M104" s="107" t="str">
        <f>IFERROR(VLOOKUP($A104,'★共通（5-1-1）'!$A$9:$AH$126,13,FALSE)&amp;"","")</f>
        <v>136</v>
      </c>
      <c r="N104" s="107" t="str">
        <f>IFERROR(VLOOKUP($A104,'★共通（5-1-1）'!$A$9:$AH$126,14,FALSE)&amp;"","")</f>
        <v>136</v>
      </c>
      <c r="O104" s="107" t="str">
        <f>IFERROR(VLOOKUP($A104,'★共通（5-1-1）'!$A$9:$AH$126,15,FALSE)&amp;"","")</f>
        <v>136</v>
      </c>
      <c r="P104" s="107" t="str">
        <f>IFERROR(VLOOKUP($A104,'★共通（5-1-1）'!$A$9:$AH$126,16,FALSE)&amp;"","")</f>
        <v>136</v>
      </c>
      <c r="Q104" s="107" t="str">
        <f>IFERROR(VLOOKUP($A104,'★共通（5-1-1）'!$A$9:$AH$126,17,FALSE)&amp;"","")</f>
        <v>136</v>
      </c>
      <c r="R104" s="107" t="str">
        <f>IFERROR(VLOOKUP($A104,'★共通（5-1-1）'!$A$9:$AH$126,18,FALSE)&amp;"","")</f>
        <v>136</v>
      </c>
      <c r="S104" s="107" t="str">
        <f>IFERROR(VLOOKUP($A104,'★共通（5-1-1）'!$A$9:$AH$126,19,FALSE)&amp;"","")</f>
        <v>136</v>
      </c>
      <c r="T104" s="107" t="str">
        <f>IFERROR(VLOOKUP($A104,'★共通（5-1-1）'!$A$9:$AH$126,20,FALSE)&amp;"","")</f>
        <v>136</v>
      </c>
      <c r="U104" s="107" t="str">
        <f>IFERROR(VLOOKUP($A104,'★共通（5-1-1）'!$A$9:$AH$126,21,FALSE)&amp;"","")</f>
        <v>136</v>
      </c>
      <c r="V104" s="107" t="str">
        <f>IFERROR(VLOOKUP($A104,'★共通（5-1-1）'!$A$9:$AH$126,22,FALSE)&amp;"","")</f>
        <v>136</v>
      </c>
      <c r="W104" s="107" t="str">
        <f>IFERROR(VLOOKUP($A104,'★共通（5-1-1）'!$A$9:$AH$126,23,FALSE)&amp;"","")</f>
        <v>136</v>
      </c>
      <c r="X104" s="107" t="str">
        <f>IFERROR(VLOOKUP($A104,'★共通（5-1-1）'!$A$9:$AH$126,24,FALSE)&amp;"","")</f>
        <v>136</v>
      </c>
      <c r="Y104" s="107" t="str">
        <f>IFERROR(VLOOKUP($A104,'★共通（5-1-1）'!$A$9:$AH$126,25,FALSE)&amp;"","")</f>
        <v>136</v>
      </c>
      <c r="Z104" s="107" t="str">
        <f>IFERROR(VLOOKUP($A104,'★共通（5-1-1）'!$A$9:$AH$126,26,FALSE)&amp;"","")</f>
        <v>136</v>
      </c>
      <c r="AA104" s="107" t="str">
        <f>IFERROR(VLOOKUP($A104,'★共通（5-1-1）'!$A$9:$AH$126,27,FALSE)&amp;"","")</f>
        <v>136</v>
      </c>
      <c r="AB104" s="107" t="str">
        <f>IFERROR(VLOOKUP($A104,'★共通（5-1-1）'!$A$9:$AH$126,28,FALSE)&amp;"","")</f>
        <v>136</v>
      </c>
      <c r="AC104" s="107" t="str">
        <f>IFERROR(VLOOKUP($A104,'★共通（5-1-1）'!$A$9:$AH$126,29,FALSE)&amp;"","")</f>
        <v>136</v>
      </c>
      <c r="AD104" s="107" t="str">
        <f>IFERROR(VLOOKUP($A104,'★共通（5-1-1）'!$A$9:$AH$126,30,FALSE)&amp;"","")</f>
        <v>136</v>
      </c>
      <c r="AE104" s="107" t="str">
        <f>IFERROR(VLOOKUP($A104,'★共通（5-1-1）'!$A$9:$AH$126,31,FALSE)&amp;"","")</f>
        <v>136</v>
      </c>
      <c r="AF104" s="107" t="str">
        <f>IFERROR(VLOOKUP($A104,'★共通（5-1-1）'!$A$9:$AH$126,32,FALSE)&amp;"","")</f>
        <v>136</v>
      </c>
      <c r="AG104" s="107" t="str">
        <f>IFERROR(VLOOKUP($A104,'★共通（5-1-1）'!$A$9:$AH$126,33,FALSE)&amp;"","")</f>
        <v>136</v>
      </c>
      <c r="AH104" s="107" t="str">
        <f>IFERROR(VLOOKUP($A104,'★共通（5-1-1）'!$A$9:$AH$126,34,FALSE)&amp;"","")</f>
        <v>136</v>
      </c>
    </row>
    <row r="105" spans="1:37" ht="89.25" customHeight="1">
      <c r="A105" s="105">
        <v>98</v>
      </c>
      <c r="B105" s="105" t="str">
        <f>IFERROR(VLOOKUP($A105,'★共通（5-1-1）'!$A$9:$AH$126,2,FALSE)&amp;"","")</f>
        <v>基本方針・指定基準等</v>
      </c>
      <c r="C105" s="106" t="str">
        <f>IFERROR(VLOOKUP($A105,'★共通（5-1-1）'!$A$9:$AH$126,3,FALSE)&amp;"","")</f>
        <v>員数の記載や変更届出の明確化</v>
      </c>
      <c r="D105" s="105" t="str">
        <f>IFERROR(VLOOKUP($A105,'★共通（5-1-1）'!$A$9:$AH$126,4,FALSE)&amp;"","")</f>
        <v/>
      </c>
      <c r="E105" s="105" t="str">
        <f>IFERROR(VLOOKUP($A105,'★共通（5-1-1）'!$A$9:$AH$126,5,FALSE)&amp;"","")</f>
        <v/>
      </c>
      <c r="F105" s="106" t="str">
        <f>IFERROR(VLOOKUP($A105,'★共通（5-1-1）'!$A$9:$AH$126,6,FALSE)&amp;"","")</f>
        <v>・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v>
      </c>
      <c r="G105" s="107" t="str">
        <f>IFERROR(VLOOKUP($A105,'★共通（5-1-1）'!$A$9:$AH$126,7,FALSE)&amp;"","")</f>
        <v>137</v>
      </c>
      <c r="H105" s="107" t="str">
        <f>IFERROR(VLOOKUP($A105,'★共通（5-1-1）'!$A$9:$AH$126,8,FALSE)&amp;"","")</f>
        <v>137</v>
      </c>
      <c r="I105" s="107" t="str">
        <f>IFERROR(VLOOKUP($A105,'★共通（5-1-1）'!$A$9:$AH$126,9,FALSE)&amp;"","")</f>
        <v>137</v>
      </c>
      <c r="J105" s="107" t="str">
        <f>IFERROR(VLOOKUP($A105,'★共通（5-1-1）'!$A$9:$AH$126,10,FALSE)&amp;"","")</f>
        <v>137</v>
      </c>
      <c r="K105" s="107" t="str">
        <f>IFERROR(VLOOKUP($A105,'★共通（5-1-1）'!$A$9:$AH$126,11,FALSE)&amp;"","")</f>
        <v>137</v>
      </c>
      <c r="L105" s="107" t="str">
        <f>IFERROR(VLOOKUP($A105,'★共通（5-1-1）'!$A$9:$AH$126,12,FALSE)&amp;"","")</f>
        <v>137</v>
      </c>
      <c r="M105" s="107" t="str">
        <f>IFERROR(VLOOKUP($A105,'★共通（5-1-1）'!$A$9:$AH$126,13,FALSE)&amp;"","")</f>
        <v>137</v>
      </c>
      <c r="N105" s="107" t="str">
        <f>IFERROR(VLOOKUP($A105,'★共通（5-1-1）'!$A$9:$AH$126,14,FALSE)&amp;"","")</f>
        <v>137</v>
      </c>
      <c r="O105" s="107" t="str">
        <f>IFERROR(VLOOKUP($A105,'★共通（5-1-1）'!$A$9:$AH$126,15,FALSE)&amp;"","")</f>
        <v>137</v>
      </c>
      <c r="P105" s="107" t="str">
        <f>IFERROR(VLOOKUP($A105,'★共通（5-1-1）'!$A$9:$AH$126,16,FALSE)&amp;"","")</f>
        <v>137</v>
      </c>
      <c r="Q105" s="107" t="str">
        <f>IFERROR(VLOOKUP($A105,'★共通（5-1-1）'!$A$9:$AH$126,17,FALSE)&amp;"","")</f>
        <v>137</v>
      </c>
      <c r="R105" s="107" t="str">
        <f>IFERROR(VLOOKUP($A105,'★共通（5-1-1）'!$A$9:$AH$126,18,FALSE)&amp;"","")</f>
        <v>137</v>
      </c>
      <c r="S105" s="107" t="str">
        <f>IFERROR(VLOOKUP($A105,'★共通（5-1-1）'!$A$9:$AH$126,19,FALSE)&amp;"","")</f>
        <v>137</v>
      </c>
      <c r="T105" s="107" t="str">
        <f>IFERROR(VLOOKUP($A105,'★共通（5-1-1）'!$A$9:$AH$126,20,FALSE)&amp;"","")</f>
        <v>137</v>
      </c>
      <c r="U105" s="107" t="str">
        <f>IFERROR(VLOOKUP($A105,'★共通（5-1-1）'!$A$9:$AH$126,21,FALSE)&amp;"","")</f>
        <v>137</v>
      </c>
      <c r="V105" s="107" t="str">
        <f>IFERROR(VLOOKUP($A105,'★共通（5-1-1）'!$A$9:$AH$126,22,FALSE)&amp;"","")</f>
        <v>137</v>
      </c>
      <c r="W105" s="107" t="str">
        <f>IFERROR(VLOOKUP($A105,'★共通（5-1-1）'!$A$9:$AH$126,23,FALSE)&amp;"","")</f>
        <v>137</v>
      </c>
      <c r="X105" s="107" t="str">
        <f>IFERROR(VLOOKUP($A105,'★共通（5-1-1）'!$A$9:$AH$126,24,FALSE)&amp;"","")</f>
        <v>137</v>
      </c>
      <c r="Y105" s="107" t="str">
        <f>IFERROR(VLOOKUP($A105,'★共通（5-1-1）'!$A$9:$AH$126,25,FALSE)&amp;"","")</f>
        <v>137</v>
      </c>
      <c r="Z105" s="107" t="str">
        <f>IFERROR(VLOOKUP($A105,'★共通（5-1-1）'!$A$9:$AH$126,26,FALSE)&amp;"","")</f>
        <v>137</v>
      </c>
      <c r="AA105" s="107" t="str">
        <f>IFERROR(VLOOKUP($A105,'★共通（5-1-1）'!$A$9:$AH$126,27,FALSE)&amp;"","")</f>
        <v>137</v>
      </c>
      <c r="AB105" s="107" t="str">
        <f>IFERROR(VLOOKUP($A105,'★共通（5-1-1）'!$A$9:$AH$126,28,FALSE)&amp;"","")</f>
        <v>137</v>
      </c>
      <c r="AC105" s="107" t="str">
        <f>IFERROR(VLOOKUP($A105,'★共通（5-1-1）'!$A$9:$AH$126,29,FALSE)&amp;"","")</f>
        <v>137</v>
      </c>
      <c r="AD105" s="107" t="str">
        <f>IFERROR(VLOOKUP($A105,'★共通（5-1-1）'!$A$9:$AH$126,30,FALSE)&amp;"","")</f>
        <v>137</v>
      </c>
      <c r="AE105" s="107" t="str">
        <f>IFERROR(VLOOKUP($A105,'★共通（5-1-1）'!$A$9:$AH$126,31,FALSE)&amp;"","")</f>
        <v>137</v>
      </c>
      <c r="AF105" s="107" t="str">
        <f>IFERROR(VLOOKUP($A105,'★共通（5-1-1）'!$A$9:$AH$126,32,FALSE)&amp;"","")</f>
        <v>137</v>
      </c>
      <c r="AG105" s="107" t="str">
        <f>IFERROR(VLOOKUP($A105,'★共通（5-1-1）'!$A$9:$AH$126,33,FALSE)&amp;"","")</f>
        <v>137</v>
      </c>
      <c r="AH105" s="107" t="str">
        <f>IFERROR(VLOOKUP($A105,'★共通（5-1-1）'!$A$9:$AH$126,34,FALSE)&amp;"","")</f>
        <v>137</v>
      </c>
    </row>
    <row r="106" spans="1:37" ht="87" customHeight="1">
      <c r="A106" s="105">
        <v>99</v>
      </c>
      <c r="B106" s="105" t="str">
        <f>IFERROR(VLOOKUP($A106,'★共通（5-1-1）'!$A$9:$AH$126,2,FALSE)&amp;"","")</f>
        <v>運営基準の見直し</v>
      </c>
      <c r="C106" s="106" t="str">
        <f>IFERROR(VLOOKUP($A106,'★共通（5-1-1）'!$A$9:$AH$126,3,FALSE)&amp;"","")</f>
        <v>記録の保存等に係る見直し</v>
      </c>
      <c r="D106" s="105" t="str">
        <f>IFERROR(VLOOKUP($A106,'★共通（5-1-1）'!$A$9:$AH$126,4,FALSE)&amp;"","")</f>
        <v/>
      </c>
      <c r="E106" s="105" t="str">
        <f>IFERROR(VLOOKUP($A106,'★共通（5-1-1）'!$A$9:$AH$126,5,FALSE)&amp;"","")</f>
        <v/>
      </c>
      <c r="F106" s="106" t="str">
        <f>IFERROR(VLOOKUP($A106,'★共通（5-1-1）'!$A$9:$AH$126,6,FALSE)&amp;"","")</f>
        <v>・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v>
      </c>
      <c r="G106" s="107" t="str">
        <f>IFERROR(VLOOKUP($A106,'★共通（5-1-1）'!$A$9:$AH$126,7,FALSE)&amp;"","")</f>
        <v>138</v>
      </c>
      <c r="H106" s="107" t="str">
        <f>IFERROR(VLOOKUP($A106,'★共通（5-1-1）'!$A$9:$AH$126,8,FALSE)&amp;"","")</f>
        <v>138</v>
      </c>
      <c r="I106" s="107" t="str">
        <f>IFERROR(VLOOKUP($A106,'★共通（5-1-1）'!$A$9:$AH$126,9,FALSE)&amp;"","")</f>
        <v>138</v>
      </c>
      <c r="J106" s="107" t="str">
        <f>IFERROR(VLOOKUP($A106,'★共通（5-1-1）'!$A$9:$AH$126,10,FALSE)&amp;"","")</f>
        <v>138</v>
      </c>
      <c r="K106" s="107" t="str">
        <f>IFERROR(VLOOKUP($A106,'★共通（5-1-1）'!$A$9:$AH$126,11,FALSE)&amp;"","")</f>
        <v>138</v>
      </c>
      <c r="L106" s="107" t="str">
        <f>IFERROR(VLOOKUP($A106,'★共通（5-1-1）'!$A$9:$AH$126,12,FALSE)&amp;"","")</f>
        <v>138</v>
      </c>
      <c r="M106" s="107" t="str">
        <f>IFERROR(VLOOKUP($A106,'★共通（5-1-1）'!$A$9:$AH$126,13,FALSE)&amp;"","")</f>
        <v>138</v>
      </c>
      <c r="N106" s="107" t="str">
        <f>IFERROR(VLOOKUP($A106,'★共通（5-1-1）'!$A$9:$AH$126,14,FALSE)&amp;"","")</f>
        <v>138</v>
      </c>
      <c r="O106" s="107" t="str">
        <f>IFERROR(VLOOKUP($A106,'★共通（5-1-1）'!$A$9:$AH$126,15,FALSE)&amp;"","")</f>
        <v>138</v>
      </c>
      <c r="P106" s="107" t="str">
        <f>IFERROR(VLOOKUP($A106,'★共通（5-1-1）'!$A$9:$AH$126,16,FALSE)&amp;"","")</f>
        <v>138</v>
      </c>
      <c r="Q106" s="107" t="str">
        <f>IFERROR(VLOOKUP($A106,'★共通（5-1-1）'!$A$9:$AH$126,17,FALSE)&amp;"","")</f>
        <v>138</v>
      </c>
      <c r="R106" s="107" t="str">
        <f>IFERROR(VLOOKUP($A106,'★共通（5-1-1）'!$A$9:$AH$126,18,FALSE)&amp;"","")</f>
        <v>138</v>
      </c>
      <c r="S106" s="107" t="str">
        <f>IFERROR(VLOOKUP($A106,'★共通（5-1-1）'!$A$9:$AH$126,19,FALSE)&amp;"","")</f>
        <v>138</v>
      </c>
      <c r="T106" s="107" t="str">
        <f>IFERROR(VLOOKUP($A106,'★共通（5-1-1）'!$A$9:$AH$126,20,FALSE)&amp;"","")</f>
        <v>138</v>
      </c>
      <c r="U106" s="107" t="str">
        <f>IFERROR(VLOOKUP($A106,'★共通（5-1-1）'!$A$9:$AH$126,21,FALSE)&amp;"","")</f>
        <v>138</v>
      </c>
      <c r="V106" s="107" t="str">
        <f>IFERROR(VLOOKUP($A106,'★共通（5-1-1）'!$A$9:$AH$126,22,FALSE)&amp;"","")</f>
        <v>138</v>
      </c>
      <c r="W106" s="107" t="str">
        <f>IFERROR(VLOOKUP($A106,'★共通（5-1-1）'!$A$9:$AH$126,23,FALSE)&amp;"","")</f>
        <v>138</v>
      </c>
      <c r="X106" s="107" t="str">
        <f>IFERROR(VLOOKUP($A106,'★共通（5-1-1）'!$A$9:$AH$126,24,FALSE)&amp;"","")</f>
        <v>138</v>
      </c>
      <c r="Y106" s="107" t="str">
        <f>IFERROR(VLOOKUP($A106,'★共通（5-1-1）'!$A$9:$AH$126,25,FALSE)&amp;"","")</f>
        <v>138</v>
      </c>
      <c r="Z106" s="107" t="str">
        <f>IFERROR(VLOOKUP($A106,'★共通（5-1-1）'!$A$9:$AH$126,26,FALSE)&amp;"","")</f>
        <v>138</v>
      </c>
      <c r="AA106" s="107" t="str">
        <f>IFERROR(VLOOKUP($A106,'★共通（5-1-1）'!$A$9:$AH$126,27,FALSE)&amp;"","")</f>
        <v>138</v>
      </c>
      <c r="AB106" s="107" t="str">
        <f>IFERROR(VLOOKUP($A106,'★共通（5-1-1）'!$A$9:$AH$126,28,FALSE)&amp;"","")</f>
        <v>138</v>
      </c>
      <c r="AC106" s="107" t="str">
        <f>IFERROR(VLOOKUP($A106,'★共通（5-1-1）'!$A$9:$AH$126,29,FALSE)&amp;"","")</f>
        <v>138</v>
      </c>
      <c r="AD106" s="107" t="str">
        <f>IFERROR(VLOOKUP($A106,'★共通（5-1-1）'!$A$9:$AH$126,30,FALSE)&amp;"","")</f>
        <v>138</v>
      </c>
      <c r="AE106" s="107" t="str">
        <f>IFERROR(VLOOKUP($A106,'★共通（5-1-1）'!$A$9:$AH$126,31,FALSE)&amp;"","")</f>
        <v>138</v>
      </c>
      <c r="AF106" s="107" t="str">
        <f>IFERROR(VLOOKUP($A106,'★共通（5-1-1）'!$A$9:$AH$126,32,FALSE)&amp;"","")</f>
        <v>138</v>
      </c>
      <c r="AG106" s="107" t="str">
        <f>IFERROR(VLOOKUP($A106,'★共通（5-1-1）'!$A$9:$AH$126,33,FALSE)&amp;"","")</f>
        <v>138</v>
      </c>
      <c r="AH106" s="107" t="str">
        <f>IFERROR(VLOOKUP($A106,'★共通（5-1-1）'!$A$9:$AH$126,34,FALSE)&amp;"","")</f>
        <v>138</v>
      </c>
    </row>
    <row r="107" spans="1:37" ht="74.25" customHeight="1">
      <c r="A107" s="105">
        <v>100</v>
      </c>
      <c r="B107" s="105" t="str">
        <f>IFERROR(VLOOKUP($A107,'★共通（5-1-1）'!$A$9:$AH$126,2,FALSE)&amp;"","")</f>
        <v>運営基準の見直し</v>
      </c>
      <c r="C107" s="106" t="str">
        <f>IFERROR(VLOOKUP($A107,'★共通（5-1-1）'!$A$9:$AH$126,3,FALSE)&amp;"","")</f>
        <v>運営規程等の掲示に係る見直し</v>
      </c>
      <c r="D107" s="105" t="str">
        <f>IFERROR(VLOOKUP($A107,'★共通（5-1-1）'!$A$9:$AH$126,4,FALSE)&amp;"","")</f>
        <v/>
      </c>
      <c r="E107" s="105" t="str">
        <f>IFERROR(VLOOKUP($A107,'★共通（5-1-1）'!$A$9:$AH$126,5,FALSE)&amp;"","")</f>
        <v/>
      </c>
      <c r="F107" s="106" t="str">
        <f>IFERROR(VLOOKUP($A107,'★共通（5-1-1）'!$A$9:$AH$126,6,FALSE)&amp;"","")</f>
        <v>・介護サービス事業者の業務負担軽減や利用者の利便性の向上を図る観点から、運営規程等の重要事項について、事業所の掲示だけでなく、閲覧可能な形でファイル等で備え置くこと等を可能とする。</v>
      </c>
      <c r="G107" s="107" t="str">
        <f>IFERROR(VLOOKUP($A107,'★共通（5-1-1）'!$A$9:$AH$126,7,FALSE)&amp;"","")</f>
        <v>139</v>
      </c>
      <c r="H107" s="107" t="str">
        <f>IFERROR(VLOOKUP($A107,'★共通（5-1-1）'!$A$9:$AH$126,8,FALSE)&amp;"","")</f>
        <v>139</v>
      </c>
      <c r="I107" s="107" t="str">
        <f>IFERROR(VLOOKUP($A107,'★共通（5-1-1）'!$A$9:$AH$126,9,FALSE)&amp;"","")</f>
        <v>139</v>
      </c>
      <c r="J107" s="107" t="str">
        <f>IFERROR(VLOOKUP($A107,'★共通（5-1-1）'!$A$9:$AH$126,10,FALSE)&amp;"","")</f>
        <v>139</v>
      </c>
      <c r="K107" s="107" t="str">
        <f>IFERROR(VLOOKUP($A107,'★共通（5-1-1）'!$A$9:$AH$126,11,FALSE)&amp;"","")</f>
        <v>139</v>
      </c>
      <c r="L107" s="107" t="str">
        <f>IFERROR(VLOOKUP($A107,'★共通（5-1-1）'!$A$9:$AH$126,12,FALSE)&amp;"","")</f>
        <v>139</v>
      </c>
      <c r="M107" s="107" t="str">
        <f>IFERROR(VLOOKUP($A107,'★共通（5-1-1）'!$A$9:$AH$126,13,FALSE)&amp;"","")</f>
        <v>139</v>
      </c>
      <c r="N107" s="107" t="str">
        <f>IFERROR(VLOOKUP($A107,'★共通（5-1-1）'!$A$9:$AH$126,14,FALSE)&amp;"","")</f>
        <v>139</v>
      </c>
      <c r="O107" s="107" t="str">
        <f>IFERROR(VLOOKUP($A107,'★共通（5-1-1）'!$A$9:$AH$126,15,FALSE)&amp;"","")</f>
        <v>139</v>
      </c>
      <c r="P107" s="107" t="str">
        <f>IFERROR(VLOOKUP($A107,'★共通（5-1-1）'!$A$9:$AH$126,16,FALSE)&amp;"","")</f>
        <v>139</v>
      </c>
      <c r="Q107" s="107" t="str">
        <f>IFERROR(VLOOKUP($A107,'★共通（5-1-1）'!$A$9:$AH$126,17,FALSE)&amp;"","")</f>
        <v>139</v>
      </c>
      <c r="R107" s="107" t="str">
        <f>IFERROR(VLOOKUP($A107,'★共通（5-1-1）'!$A$9:$AH$126,18,FALSE)&amp;"","")</f>
        <v>139</v>
      </c>
      <c r="S107" s="107" t="str">
        <f>IFERROR(VLOOKUP($A107,'★共通（5-1-1）'!$A$9:$AH$126,19,FALSE)&amp;"","")</f>
        <v>139</v>
      </c>
      <c r="T107" s="107" t="str">
        <f>IFERROR(VLOOKUP($A107,'★共通（5-1-1）'!$A$9:$AH$126,20,FALSE)&amp;"","")</f>
        <v>139</v>
      </c>
      <c r="U107" s="107" t="str">
        <f>IFERROR(VLOOKUP($A107,'★共通（5-1-1）'!$A$9:$AH$126,21,FALSE)&amp;"","")</f>
        <v>139</v>
      </c>
      <c r="V107" s="107" t="str">
        <f>IFERROR(VLOOKUP($A107,'★共通（5-1-1）'!$A$9:$AH$126,22,FALSE)&amp;"","")</f>
        <v>139</v>
      </c>
      <c r="W107" s="107" t="str">
        <f>IFERROR(VLOOKUP($A107,'★共通（5-1-1）'!$A$9:$AH$126,23,FALSE)&amp;"","")</f>
        <v>139</v>
      </c>
      <c r="X107" s="107" t="str">
        <f>IFERROR(VLOOKUP($A107,'★共通（5-1-1）'!$A$9:$AH$126,24,FALSE)&amp;"","")</f>
        <v>139</v>
      </c>
      <c r="Y107" s="107" t="str">
        <f>IFERROR(VLOOKUP($A107,'★共通（5-1-1）'!$A$9:$AH$126,25,FALSE)&amp;"","")</f>
        <v>139</v>
      </c>
      <c r="Z107" s="107" t="str">
        <f>IFERROR(VLOOKUP($A107,'★共通（5-1-1）'!$A$9:$AH$126,26,FALSE)&amp;"","")</f>
        <v>139</v>
      </c>
      <c r="AA107" s="107" t="str">
        <f>IFERROR(VLOOKUP($A107,'★共通（5-1-1）'!$A$9:$AH$126,27,FALSE)&amp;"","")</f>
        <v>139</v>
      </c>
      <c r="AB107" s="107" t="str">
        <f>IFERROR(VLOOKUP($A107,'★共通（5-1-1）'!$A$9:$AH$126,28,FALSE)&amp;"","")</f>
        <v>139</v>
      </c>
      <c r="AC107" s="107" t="str">
        <f>IFERROR(VLOOKUP($A107,'★共通（5-1-1）'!$A$9:$AH$126,29,FALSE)&amp;"","")</f>
        <v>139</v>
      </c>
      <c r="AD107" s="107" t="str">
        <f>IFERROR(VLOOKUP($A107,'★共通（5-1-1）'!$A$9:$AH$126,30,FALSE)&amp;"","")</f>
        <v>139</v>
      </c>
      <c r="AE107" s="107" t="str">
        <f>IFERROR(VLOOKUP($A107,'★共通（5-1-1）'!$A$9:$AH$126,31,FALSE)&amp;"","")</f>
        <v>139</v>
      </c>
      <c r="AF107" s="107" t="str">
        <f>IFERROR(VLOOKUP($A107,'★共通（5-1-1）'!$A$9:$AH$126,32,FALSE)&amp;"","")</f>
        <v>139</v>
      </c>
      <c r="AG107" s="107" t="str">
        <f>IFERROR(VLOOKUP($A107,'★共通（5-1-1）'!$A$9:$AH$126,33,FALSE)&amp;"","")</f>
        <v>139</v>
      </c>
      <c r="AH107" s="107" t="str">
        <f>IFERROR(VLOOKUP($A107,'★共通（5-1-1）'!$A$9:$AH$126,34,FALSE)&amp;"","")</f>
        <v>139</v>
      </c>
    </row>
    <row r="108" spans="1:37" ht="125.25" customHeight="1">
      <c r="A108" s="105">
        <v>101</v>
      </c>
      <c r="B108" s="105" t="str">
        <f>IFERROR(VLOOKUP($A108,'★共通（5-1-1）'!$A$9:$AH$126,2,FALSE)&amp;"","")</f>
        <v>介護報酬の見直し</v>
      </c>
      <c r="C108" s="106" t="str">
        <f>IFERROR(VLOOKUP($A108,'★共通（5-1-1）'!$A$9:$AH$126,3,FALSE)&amp;"","")</f>
        <v>同一建物減算適用時等の区分支給限度基準額の計算方法の適正化</v>
      </c>
      <c r="D108" s="105" t="str">
        <f>IFERROR(VLOOKUP($A108,'★共通（5-1-1）'!$A$9:$AH$126,4,FALSE)&amp;"","")</f>
        <v>同一建物減算</v>
      </c>
      <c r="E108" s="105" t="str">
        <f>IFERROR(VLOOKUP($A108,'★共通（5-1-1）'!$A$9:$AH$126,5,FALSE)&amp;"","")</f>
        <v/>
      </c>
      <c r="F108" s="106" t="str">
        <f>IFERROR(VLOOKUP($A108,'★共通（5-1-1）'!$A$9:$AH$126,6,FALSE)&amp;"","")</f>
        <v xml:space="preserve">・通所系サービス、多機能系サービスについて、同一建物等居住者に係る減算の適用を受ける者と当該減算の適用を受けない者との公平性の観点から、当該減算等の適用を受ける者の区分支給限度基準額の管理において、減算等の適用前の単位数を用いることとする。
また、通所介護、通所リハビリテーションについて、通常規模型のサービスを利用する者と大規模型のサービスを利用する者との公平性の観点から、大規模型の報酬が適用される事業所を利用する者の区分支給限度基準額の管理において、通常規模型の単位数を用いることとする。
</v>
      </c>
      <c r="G108" s="107" t="str">
        <f>IFERROR(VLOOKUP($A108,'★共通（5-1-1）'!$A$9:$AH$126,7,FALSE)&amp;"","")</f>
        <v/>
      </c>
      <c r="H108" s="107" t="str">
        <f>IFERROR(VLOOKUP($A108,'★共通（5-1-1）'!$A$9:$AH$126,8,FALSE)&amp;"","")</f>
        <v/>
      </c>
      <c r="I108" s="107" t="str">
        <f>IFERROR(VLOOKUP($A108,'★共通（5-1-1）'!$A$9:$AH$126,9,FALSE)&amp;"","")</f>
        <v/>
      </c>
      <c r="J108" s="107" t="str">
        <f>IFERROR(VLOOKUP($A108,'★共通（5-1-1）'!$A$9:$AH$126,10,FALSE)&amp;"","")</f>
        <v/>
      </c>
      <c r="K108" s="107" t="str">
        <f>IFERROR(VLOOKUP($A108,'★共通（5-1-1）'!$A$9:$AH$126,11,FALSE)&amp;"","")</f>
        <v/>
      </c>
      <c r="L108" s="107" t="str">
        <f>IFERROR(VLOOKUP($A108,'★共通（5-1-1）'!$A$9:$AH$126,12,FALSE)&amp;"","")</f>
        <v>142</v>
      </c>
      <c r="M108" s="107" t="str">
        <f>IFERROR(VLOOKUP($A108,'★共通（5-1-1）'!$A$9:$AH$126,13,FALSE)&amp;"","")</f>
        <v>142</v>
      </c>
      <c r="N108" s="107" t="str">
        <f>IFERROR(VLOOKUP($A108,'★共通（5-1-1）'!$A$9:$AH$126,14,FALSE)&amp;"","")</f>
        <v/>
      </c>
      <c r="O108" s="107" t="str">
        <f>IFERROR(VLOOKUP($A108,'★共通（5-1-1）'!$A$9:$AH$126,15,FALSE)&amp;"","")</f>
        <v/>
      </c>
      <c r="P108" s="107" t="str">
        <f>IFERROR(VLOOKUP($A108,'★共通（5-1-1）'!$A$9:$AH$126,16,FALSE)&amp;"","")</f>
        <v/>
      </c>
      <c r="Q108" s="107" t="str">
        <f>IFERROR(VLOOKUP($A108,'★共通（5-1-1）'!$A$9:$AH$126,17,FALSE)&amp;"","")</f>
        <v/>
      </c>
      <c r="R108" s="107" t="str">
        <f>IFERROR(VLOOKUP($A108,'★共通（5-1-1）'!$A$9:$AH$126,18,FALSE)&amp;"","")</f>
        <v/>
      </c>
      <c r="S108" s="107" t="str">
        <f>IFERROR(VLOOKUP($A108,'★共通（5-1-1）'!$A$9:$AH$126,19,FALSE)&amp;"","")</f>
        <v/>
      </c>
      <c r="T108" s="107" t="str">
        <f>IFERROR(VLOOKUP($A108,'★共通（5-1-1）'!$A$9:$AH$126,20,FALSE)&amp;"","")</f>
        <v/>
      </c>
      <c r="U108" s="107" t="str">
        <f>IFERROR(VLOOKUP($A108,'★共通（5-1-1）'!$A$9:$AH$126,21,FALSE)&amp;"","")</f>
        <v>142</v>
      </c>
      <c r="V108" s="107" t="str">
        <f>IFERROR(VLOOKUP($A108,'★共通（5-1-1）'!$A$9:$AH$126,22,FALSE)&amp;"","")</f>
        <v>142</v>
      </c>
      <c r="W108" s="107" t="str">
        <f>IFERROR(VLOOKUP($A108,'★共通（5-1-1）'!$A$9:$AH$126,23,FALSE)&amp;"","")</f>
        <v>142</v>
      </c>
      <c r="X108" s="107" t="str">
        <f>IFERROR(VLOOKUP($A108,'★共通（5-1-1）'!$A$9:$AH$126,24,FALSE)&amp;"","")</f>
        <v>142</v>
      </c>
      <c r="Y108" s="107" t="str">
        <f>IFERROR(VLOOKUP($A108,'★共通（5-1-1）'!$A$9:$AH$126,25,FALSE)&amp;"","")</f>
        <v/>
      </c>
      <c r="Z108" s="107" t="str">
        <f>IFERROR(VLOOKUP($A108,'★共通（5-1-1）'!$A$9:$AH$126,26,FALSE)&amp;"","")</f>
        <v/>
      </c>
      <c r="AA108" s="107" t="str">
        <f>IFERROR(VLOOKUP($A108,'★共通（5-1-1）'!$A$9:$AH$126,27,FALSE)&amp;"","")</f>
        <v/>
      </c>
      <c r="AB108" s="107" t="str">
        <f>IFERROR(VLOOKUP($A108,'★共通（5-1-1）'!$A$9:$AH$126,28,FALSE)&amp;"","")</f>
        <v>142</v>
      </c>
      <c r="AC108" s="107" t="str">
        <f>IFERROR(VLOOKUP($A108,'★共通（5-1-1）'!$A$9:$AH$126,29,FALSE)&amp;"","")</f>
        <v/>
      </c>
      <c r="AD108" s="107" t="str">
        <f>IFERROR(VLOOKUP($A108,'★共通（5-1-1）'!$A$9:$AH$126,30,FALSE)&amp;"","")</f>
        <v/>
      </c>
      <c r="AE108" s="107" t="str">
        <f>IFERROR(VLOOKUP($A108,'★共通（5-1-1）'!$A$9:$AH$126,31,FALSE)&amp;"","")</f>
        <v/>
      </c>
      <c r="AF108" s="107" t="str">
        <f>IFERROR(VLOOKUP($A108,'★共通（5-1-1）'!$A$9:$AH$126,32,FALSE)&amp;"","")</f>
        <v/>
      </c>
      <c r="AG108" s="107" t="str">
        <f>IFERROR(VLOOKUP($A108,'★共通（5-1-1）'!$A$9:$AH$126,33,FALSE)&amp;"","")</f>
        <v/>
      </c>
      <c r="AH108" s="107" t="str">
        <f>IFERROR(VLOOKUP($A108,'★共通（5-1-1）'!$A$9:$AH$126,34,FALSE)&amp;"","")</f>
        <v/>
      </c>
    </row>
    <row r="109" spans="1:37" ht="78" customHeight="1">
      <c r="A109" s="105">
        <v>102</v>
      </c>
      <c r="B109" s="105" t="str">
        <f>IFERROR(VLOOKUP($A109,'★共通（5-1-1）'!$A$9:$AH$126,2,FALSE)&amp;"","")</f>
        <v>介護報酬の見直し</v>
      </c>
      <c r="C109" s="106" t="str">
        <f>IFERROR(VLOOKUP($A109,'★共通（5-1-1）'!$A$9:$AH$126,3,FALSE)&amp;"","")</f>
        <v>夜間対応型訪問介護の基本報酬の見直し</v>
      </c>
      <c r="D109" s="105" t="str">
        <f>IFERROR(VLOOKUP($A109,'★共通（5-1-1）'!$A$9:$AH$126,4,FALSE)&amp;"","")</f>
        <v/>
      </c>
      <c r="E109" s="105" t="str">
        <f>IFERROR(VLOOKUP($A109,'★共通（5-1-1）'!$A$9:$AH$126,5,FALSE)&amp;"","")</f>
        <v/>
      </c>
      <c r="F109" s="106" t="str">
        <f>IFERROR(VLOOKUP($A109,'★共通（5-1-1）'!$A$9:$AH$126,6,FALSE)&amp;"","")</f>
        <v>・定額のオペレーションサービス部分（基本夜間対応型訪問介護費）と出来高の訪問サービス部分（定期巡回サービス費及び随時訪問サービス費）で構成される夜間対応型訪問介護費（Ⅰ）について、月に一度も訪問サービスを受けていない利用者が存在するなどの給付実態を踏まえて、定額オペレーションサービス部分の評価の適正化を行う。</v>
      </c>
      <c r="G109" s="107" t="str">
        <f>IFERROR(VLOOKUP($A109,'★共通（5-1-1）'!$A$9:$AH$126,7,FALSE)&amp;"","")</f>
        <v/>
      </c>
      <c r="H109" s="107" t="str">
        <f>IFERROR(VLOOKUP($A109,'★共通（5-1-1）'!$A$9:$AH$126,8,FALSE)&amp;"","")</f>
        <v/>
      </c>
      <c r="I109" s="107" t="str">
        <f>IFERROR(VLOOKUP($A109,'★共通（5-1-1）'!$A$9:$AH$126,9,FALSE)&amp;"","")</f>
        <v/>
      </c>
      <c r="J109" s="107" t="str">
        <f>IFERROR(VLOOKUP($A109,'★共通（5-1-1）'!$A$9:$AH$126,10,FALSE)&amp;"","")</f>
        <v/>
      </c>
      <c r="K109" s="107" t="str">
        <f>IFERROR(VLOOKUP($A109,'★共通（5-1-1）'!$A$9:$AH$126,11,FALSE)&amp;"","")</f>
        <v/>
      </c>
      <c r="L109" s="107" t="str">
        <f>IFERROR(VLOOKUP($A109,'★共通（5-1-1）'!$A$9:$AH$126,12,FALSE)&amp;"","")</f>
        <v/>
      </c>
      <c r="M109" s="107" t="str">
        <f>IFERROR(VLOOKUP($A109,'★共通（5-1-1）'!$A$9:$AH$126,13,FALSE)&amp;"","")</f>
        <v/>
      </c>
      <c r="N109" s="107" t="str">
        <f>IFERROR(VLOOKUP($A109,'★共通（5-1-1）'!$A$9:$AH$126,14,FALSE)&amp;"","")</f>
        <v/>
      </c>
      <c r="O109" s="107" t="str">
        <f>IFERROR(VLOOKUP($A109,'★共通（5-1-1）'!$A$9:$AH$126,15,FALSE)&amp;"","")</f>
        <v/>
      </c>
      <c r="P109" s="107" t="str">
        <f>IFERROR(VLOOKUP($A109,'★共通（5-1-1）'!$A$9:$AH$126,16,FALSE)&amp;"","")</f>
        <v/>
      </c>
      <c r="Q109" s="107" t="str">
        <f>IFERROR(VLOOKUP($A109,'★共通（5-1-1）'!$A$9:$AH$126,17,FALSE)&amp;"","")</f>
        <v/>
      </c>
      <c r="R109" s="107" t="str">
        <f>IFERROR(VLOOKUP($A109,'★共通（5-1-1）'!$A$9:$AH$126,18,FALSE)&amp;"","")</f>
        <v/>
      </c>
      <c r="S109" s="107" t="str">
        <f>IFERROR(VLOOKUP($A109,'★共通（5-1-1）'!$A$9:$AH$126,19,FALSE)&amp;"","")</f>
        <v/>
      </c>
      <c r="T109" s="107" t="str">
        <f>IFERROR(VLOOKUP($A109,'★共通（5-1-1）'!$A$9:$AH$126,20,FALSE)&amp;"","")</f>
        <v>143</v>
      </c>
      <c r="U109" s="107" t="str">
        <f>IFERROR(VLOOKUP($A109,'★共通（5-1-1）'!$A$9:$AH$126,21,FALSE)&amp;"","")</f>
        <v/>
      </c>
      <c r="V109" s="107" t="str">
        <f>IFERROR(VLOOKUP($A109,'★共通（5-1-1）'!$A$9:$AH$126,22,FALSE)&amp;"","")</f>
        <v/>
      </c>
      <c r="W109" s="107" t="str">
        <f>IFERROR(VLOOKUP($A109,'★共通（5-1-1）'!$A$9:$AH$126,23,FALSE)&amp;"","")</f>
        <v/>
      </c>
      <c r="X109" s="107" t="str">
        <f>IFERROR(VLOOKUP($A109,'★共通（5-1-1）'!$A$9:$AH$126,24,FALSE)&amp;"","")</f>
        <v/>
      </c>
      <c r="Y109" s="107" t="str">
        <f>IFERROR(VLOOKUP($A109,'★共通（5-1-1）'!$A$9:$AH$126,25,FALSE)&amp;"","")</f>
        <v/>
      </c>
      <c r="Z109" s="107" t="str">
        <f>IFERROR(VLOOKUP($A109,'★共通（5-1-1）'!$A$9:$AH$126,26,FALSE)&amp;"","")</f>
        <v/>
      </c>
      <c r="AA109" s="107" t="str">
        <f>IFERROR(VLOOKUP($A109,'★共通（5-1-1）'!$A$9:$AH$126,27,FALSE)&amp;"","")</f>
        <v/>
      </c>
      <c r="AB109" s="107" t="str">
        <f>IFERROR(VLOOKUP($A109,'★共通（5-1-1）'!$A$9:$AH$126,28,FALSE)&amp;"","")</f>
        <v/>
      </c>
      <c r="AC109" s="107" t="str">
        <f>IFERROR(VLOOKUP($A109,'★共通（5-1-1）'!$A$9:$AH$126,29,FALSE)&amp;"","")</f>
        <v/>
      </c>
      <c r="AD109" s="107" t="str">
        <f>IFERROR(VLOOKUP($A109,'★共通（5-1-1）'!$A$9:$AH$126,30,FALSE)&amp;"","")</f>
        <v/>
      </c>
      <c r="AE109" s="107" t="str">
        <f>IFERROR(VLOOKUP($A109,'★共通（5-1-1）'!$A$9:$AH$126,31,FALSE)&amp;"","")</f>
        <v/>
      </c>
      <c r="AF109" s="107" t="str">
        <f>IFERROR(VLOOKUP($A109,'★共通（5-1-1）'!$A$9:$AH$126,32,FALSE)&amp;"","")</f>
        <v/>
      </c>
      <c r="AG109" s="107" t="str">
        <f>IFERROR(VLOOKUP($A109,'★共通（5-1-1）'!$A$9:$AH$126,33,FALSE)&amp;"","")</f>
        <v/>
      </c>
      <c r="AH109" s="107" t="str">
        <f>IFERROR(VLOOKUP($A109,'★共通（5-1-1）'!$A$9:$AH$126,34,FALSE)&amp;"","")</f>
        <v/>
      </c>
    </row>
    <row r="110" spans="1:37" ht="77.25" customHeight="1">
      <c r="A110" s="105">
        <v>103</v>
      </c>
      <c r="B110" s="105" t="str">
        <f>IFERROR(VLOOKUP($A110,'★共通（5-1-1）'!$A$9:$AH$126,2,FALSE)&amp;"","")</f>
        <v>介護報酬の見直し</v>
      </c>
      <c r="C110" s="106" t="str">
        <f>IFERROR(VLOOKUP($A110,'★共通（5-1-1）'!$A$9:$AH$126,3,FALSE)&amp;"","")</f>
        <v>訪問看護の機能強化</v>
      </c>
      <c r="D110" s="105" t="str">
        <f>IFERROR(VLOOKUP($A110,'★共通（5-1-1）'!$A$9:$AH$126,4,FALSE)&amp;"","")</f>
        <v/>
      </c>
      <c r="E110" s="105" t="str">
        <f>IFERROR(VLOOKUP($A110,'★共通（5-1-1）'!$A$9:$AH$126,5,FALSE)&amp;"","")</f>
        <v/>
      </c>
      <c r="F110" s="106" t="str">
        <f>IFERROR(VLOOKUP($A110,'★共通（5-1-1）'!$A$9:$AH$126,6,FALSE)&amp;"","")</f>
        <v>・訪問看護の機能強化を図る観点から、理学療法士等によるサービス提供の状況や他の介護サービス等との役割分担も踏まえて、理学療法士・作業療法士・言語聴覚士が行う訪問看護及び介護予防訪問看護について、評価や提供回数等の見直しを行う。</v>
      </c>
      <c r="G110" s="107" t="str">
        <f>IFERROR(VLOOKUP($A110,'★共通（5-1-1）'!$A$9:$AH$126,7,FALSE)&amp;"","")</f>
        <v/>
      </c>
      <c r="H110" s="107" t="str">
        <f>IFERROR(VLOOKUP($A110,'★共通（5-1-1）'!$A$9:$AH$126,8,FALSE)&amp;"","")</f>
        <v/>
      </c>
      <c r="I110" s="107" t="str">
        <f>IFERROR(VLOOKUP($A110,'★共通（5-1-1）'!$A$9:$AH$126,9,FALSE)&amp;"","")</f>
        <v>144</v>
      </c>
      <c r="J110" s="107" t="str">
        <f>IFERROR(VLOOKUP($A110,'★共通（5-1-1）'!$A$9:$AH$126,10,FALSE)&amp;"","")</f>
        <v/>
      </c>
      <c r="K110" s="107" t="str">
        <f>IFERROR(VLOOKUP($A110,'★共通（5-1-1）'!$A$9:$AH$126,11,FALSE)&amp;"","")</f>
        <v/>
      </c>
      <c r="L110" s="107" t="str">
        <f>IFERROR(VLOOKUP($A110,'★共通（5-1-1）'!$A$9:$AH$126,12,FALSE)&amp;"","")</f>
        <v/>
      </c>
      <c r="M110" s="107" t="str">
        <f>IFERROR(VLOOKUP($A110,'★共通（5-1-1）'!$A$9:$AH$126,13,FALSE)&amp;"","")</f>
        <v/>
      </c>
      <c r="N110" s="107" t="str">
        <f>IFERROR(VLOOKUP($A110,'★共通（5-1-1）'!$A$9:$AH$126,14,FALSE)&amp;"","")</f>
        <v/>
      </c>
      <c r="O110" s="107" t="str">
        <f>IFERROR(VLOOKUP($A110,'★共通（5-1-1）'!$A$9:$AH$126,15,FALSE)&amp;"","")</f>
        <v/>
      </c>
      <c r="P110" s="107" t="str">
        <f>IFERROR(VLOOKUP($A110,'★共通（5-1-1）'!$A$9:$AH$126,16,FALSE)&amp;"","")</f>
        <v/>
      </c>
      <c r="Q110" s="107" t="str">
        <f>IFERROR(VLOOKUP($A110,'★共通（5-1-1）'!$A$9:$AH$126,17,FALSE)&amp;"","")</f>
        <v/>
      </c>
      <c r="R110" s="107" t="str">
        <f>IFERROR(VLOOKUP($A110,'★共通（5-1-1）'!$A$9:$AH$126,18,FALSE)&amp;"","")</f>
        <v/>
      </c>
      <c r="S110" s="107" t="str">
        <f>IFERROR(VLOOKUP($A110,'★共通（5-1-1）'!$A$9:$AH$126,19,FALSE)&amp;"","")</f>
        <v/>
      </c>
      <c r="T110" s="107" t="str">
        <f>IFERROR(VLOOKUP($A110,'★共通（5-1-1）'!$A$9:$AH$126,20,FALSE)&amp;"","")</f>
        <v/>
      </c>
      <c r="U110" s="107" t="str">
        <f>IFERROR(VLOOKUP($A110,'★共通（5-1-1）'!$A$9:$AH$126,21,FALSE)&amp;"","")</f>
        <v/>
      </c>
      <c r="V110" s="107" t="str">
        <f>IFERROR(VLOOKUP($A110,'★共通（5-1-1）'!$A$9:$AH$126,22,FALSE)&amp;"","")</f>
        <v/>
      </c>
      <c r="W110" s="107" t="str">
        <f>IFERROR(VLOOKUP($A110,'★共通（5-1-1）'!$A$9:$AH$126,23,FALSE)&amp;"","")</f>
        <v/>
      </c>
      <c r="X110" s="107" t="str">
        <f>IFERROR(VLOOKUP($A110,'★共通（5-1-1）'!$A$9:$AH$126,24,FALSE)&amp;"","")</f>
        <v/>
      </c>
      <c r="Y110" s="107" t="str">
        <f>IFERROR(VLOOKUP($A110,'★共通（5-1-1）'!$A$9:$AH$126,25,FALSE)&amp;"","")</f>
        <v/>
      </c>
      <c r="Z110" s="107" t="str">
        <f>IFERROR(VLOOKUP($A110,'★共通（5-1-1）'!$A$9:$AH$126,26,FALSE)&amp;"","")</f>
        <v/>
      </c>
      <c r="AA110" s="107" t="str">
        <f>IFERROR(VLOOKUP($A110,'★共通（5-1-1）'!$A$9:$AH$126,27,FALSE)&amp;"","")</f>
        <v/>
      </c>
      <c r="AB110" s="107" t="str">
        <f>IFERROR(VLOOKUP($A110,'★共通（5-1-1）'!$A$9:$AH$126,28,FALSE)&amp;"","")</f>
        <v/>
      </c>
      <c r="AC110" s="107" t="str">
        <f>IFERROR(VLOOKUP($A110,'★共通（5-1-1）'!$A$9:$AH$126,29,FALSE)&amp;"","")</f>
        <v/>
      </c>
      <c r="AD110" s="107" t="str">
        <f>IFERROR(VLOOKUP($A110,'★共通（5-1-1）'!$A$9:$AH$126,30,FALSE)&amp;"","")</f>
        <v/>
      </c>
      <c r="AE110" s="107" t="str">
        <f>IFERROR(VLOOKUP($A110,'★共通（5-1-1）'!$A$9:$AH$126,31,FALSE)&amp;"","")</f>
        <v/>
      </c>
      <c r="AF110" s="107" t="str">
        <f>IFERROR(VLOOKUP($A110,'★共通（5-1-1）'!$A$9:$AH$126,32,FALSE)&amp;"","")</f>
        <v/>
      </c>
      <c r="AG110" s="107" t="str">
        <f>IFERROR(VLOOKUP($A110,'★共通（5-1-1）'!$A$9:$AH$126,33,FALSE)&amp;"","")</f>
        <v/>
      </c>
      <c r="AH110" s="107" t="str">
        <f>IFERROR(VLOOKUP($A110,'★共通（5-1-1）'!$A$9:$AH$126,34,FALSE)&amp;"","")</f>
        <v/>
      </c>
    </row>
    <row r="111" spans="1:37" ht="78" customHeight="1">
      <c r="A111" s="105">
        <v>104</v>
      </c>
      <c r="B111" s="105" t="str">
        <f>IFERROR(VLOOKUP($A111,'★共通（5-1-1）'!$A$9:$AH$126,2,FALSE)&amp;"","")</f>
        <v>介護報酬の見直し</v>
      </c>
      <c r="C111" s="106" t="str">
        <f>IFERROR(VLOOKUP($A111,'★共通（5-1-1）'!$A$9:$AH$126,3,FALSE)&amp;"","")</f>
        <v>長期期間利用の介護予防リハビリテーションの適正化</v>
      </c>
      <c r="D111" s="105" t="str">
        <f>IFERROR(VLOOKUP($A111,'★共通（5-1-1）'!$A$9:$AH$126,4,FALSE)&amp;"","")</f>
        <v/>
      </c>
      <c r="E111" s="105" t="str">
        <f>IFERROR(VLOOKUP($A111,'★共通（5-1-1）'!$A$9:$AH$126,5,FALSE)&amp;"","")</f>
        <v/>
      </c>
      <c r="F111" s="106" t="str">
        <f>IFERROR(VLOOKUP($A111,'★共通（5-1-1）'!$A$9:$AH$126,6,FALSE)&amp;"","")</f>
        <v>・近年の受給者数や利用期間及び利用者のADL 等を踏まえ、適切なサービス提供とする観点から、介護予防サービスにおけるリハビリテーションについて、利用開始から一定期間が経過した後の評価の見直しを行う。</v>
      </c>
      <c r="G111" s="107" t="str">
        <f>IFERROR(VLOOKUP($A111,'★共通（5-1-1）'!$A$9:$AH$126,7,FALSE)&amp;"","")</f>
        <v/>
      </c>
      <c r="H111" s="107" t="str">
        <f>IFERROR(VLOOKUP($A111,'★共通（5-1-1）'!$A$9:$AH$126,8,FALSE)&amp;"","")</f>
        <v/>
      </c>
      <c r="I111" s="107" t="str">
        <f>IFERROR(VLOOKUP($A111,'★共通（5-1-1）'!$A$9:$AH$126,9,FALSE)&amp;"","")</f>
        <v/>
      </c>
      <c r="J111" s="107" t="str">
        <f>IFERROR(VLOOKUP($A111,'★共通（5-1-1）'!$A$9:$AH$126,10,FALSE)&amp;"","")</f>
        <v>145※予防のみ</v>
      </c>
      <c r="K111" s="107" t="str">
        <f>IFERROR(VLOOKUP($A111,'★共通（5-1-1）'!$A$9:$AH$126,11,FALSE)&amp;"","")</f>
        <v/>
      </c>
      <c r="L111" s="107" t="str">
        <f>IFERROR(VLOOKUP($A111,'★共通（5-1-1）'!$A$9:$AH$126,12,FALSE)&amp;"","")</f>
        <v/>
      </c>
      <c r="M111" s="107" t="str">
        <f>IFERROR(VLOOKUP($A111,'★共通（5-1-1）'!$A$9:$AH$126,13,FALSE)&amp;"","")</f>
        <v>145※予防のみ</v>
      </c>
      <c r="N111" s="107" t="str">
        <f>IFERROR(VLOOKUP($A111,'★共通（5-1-1）'!$A$9:$AH$126,14,FALSE)&amp;"","")</f>
        <v/>
      </c>
      <c r="O111" s="107" t="str">
        <f>IFERROR(VLOOKUP($A111,'★共通（5-1-1）'!$A$9:$AH$126,15,FALSE)&amp;"","")</f>
        <v/>
      </c>
      <c r="P111" s="107" t="str">
        <f>IFERROR(VLOOKUP($A111,'★共通（5-1-1）'!$A$9:$AH$126,16,FALSE)&amp;"","")</f>
        <v/>
      </c>
      <c r="Q111" s="107" t="str">
        <f>IFERROR(VLOOKUP($A111,'★共通（5-1-1）'!$A$9:$AH$126,17,FALSE)&amp;"","")</f>
        <v/>
      </c>
      <c r="R111" s="107" t="str">
        <f>IFERROR(VLOOKUP($A111,'★共通（5-1-1）'!$A$9:$AH$126,18,FALSE)&amp;"","")</f>
        <v/>
      </c>
      <c r="S111" s="107" t="str">
        <f>IFERROR(VLOOKUP($A111,'★共通（5-1-1）'!$A$9:$AH$126,19,FALSE)&amp;"","")</f>
        <v/>
      </c>
      <c r="T111" s="107" t="str">
        <f>IFERROR(VLOOKUP($A111,'★共通（5-1-1）'!$A$9:$AH$126,20,FALSE)&amp;"","")</f>
        <v/>
      </c>
      <c r="U111" s="107" t="str">
        <f>IFERROR(VLOOKUP($A111,'★共通（5-1-1）'!$A$9:$AH$126,21,FALSE)&amp;"","")</f>
        <v/>
      </c>
      <c r="V111" s="107" t="str">
        <f>IFERROR(VLOOKUP($A111,'★共通（5-1-1）'!$A$9:$AH$126,22,FALSE)&amp;"","")</f>
        <v/>
      </c>
      <c r="W111" s="107" t="str">
        <f>IFERROR(VLOOKUP($A111,'★共通（5-1-1）'!$A$9:$AH$126,23,FALSE)&amp;"","")</f>
        <v/>
      </c>
      <c r="X111" s="107" t="str">
        <f>IFERROR(VLOOKUP($A111,'★共通（5-1-1）'!$A$9:$AH$126,24,FALSE)&amp;"","")</f>
        <v/>
      </c>
      <c r="Y111" s="107" t="str">
        <f>IFERROR(VLOOKUP($A111,'★共通（5-1-1）'!$A$9:$AH$126,25,FALSE)&amp;"","")</f>
        <v/>
      </c>
      <c r="Z111" s="107" t="str">
        <f>IFERROR(VLOOKUP($A111,'★共通（5-1-1）'!$A$9:$AH$126,26,FALSE)&amp;"","")</f>
        <v/>
      </c>
      <c r="AA111" s="107" t="str">
        <f>IFERROR(VLOOKUP($A111,'★共通（5-1-1）'!$A$9:$AH$126,27,FALSE)&amp;"","")</f>
        <v/>
      </c>
      <c r="AB111" s="107" t="str">
        <f>IFERROR(VLOOKUP($A111,'★共通（5-1-1）'!$A$9:$AH$126,28,FALSE)&amp;"","")</f>
        <v/>
      </c>
      <c r="AC111" s="107" t="str">
        <f>IFERROR(VLOOKUP($A111,'★共通（5-1-1）'!$A$9:$AH$126,29,FALSE)&amp;"","")</f>
        <v/>
      </c>
      <c r="AD111" s="107" t="str">
        <f>IFERROR(VLOOKUP($A111,'★共通（5-1-1）'!$A$9:$AH$126,30,FALSE)&amp;"","")</f>
        <v/>
      </c>
      <c r="AE111" s="107" t="str">
        <f>IFERROR(VLOOKUP($A111,'★共通（5-1-1）'!$A$9:$AH$126,31,FALSE)&amp;"","")</f>
        <v/>
      </c>
      <c r="AF111" s="107" t="str">
        <f>IFERROR(VLOOKUP($A111,'★共通（5-1-1）'!$A$9:$AH$126,32,FALSE)&amp;"","")</f>
        <v/>
      </c>
      <c r="AG111" s="107" t="str">
        <f>IFERROR(VLOOKUP($A111,'★共通（5-1-1）'!$A$9:$AH$126,33,FALSE)&amp;"","")</f>
        <v/>
      </c>
      <c r="AH111" s="107" t="str">
        <f>IFERROR(VLOOKUP($A111,'★共通（5-1-1）'!$A$9:$AH$126,34,FALSE)&amp;"","")</f>
        <v/>
      </c>
      <c r="AI111" s="58"/>
      <c r="AJ111" s="58"/>
      <c r="AK111" s="58"/>
    </row>
    <row r="112" spans="1:37" ht="107.25" customHeight="1">
      <c r="A112" s="105">
        <v>105</v>
      </c>
      <c r="B112" s="105" t="str">
        <f>IFERROR(VLOOKUP($A112,'★共通（5-1-1）'!$A$9:$AH$126,2,FALSE)&amp;"","")</f>
        <v>人員基準・設備基準</v>
      </c>
      <c r="C112" s="106" t="str">
        <f>IFERROR(VLOOKUP($A112,'★共通（5-1-1）'!$A$9:$AH$126,3,FALSE)&amp;"","")</f>
        <v>事業所医師が診療しない場合の減算（未実施減算）の強化</v>
      </c>
      <c r="D112" s="105" t="str">
        <f>IFERROR(VLOOKUP($A112,'★共通（5-1-1）'!$A$9:$AH$126,4,FALSE)&amp;"","")</f>
        <v/>
      </c>
      <c r="E112" s="105" t="str">
        <f>IFERROR(VLOOKUP($A112,'★共通（5-1-1）'!$A$9:$AH$126,5,FALSE)&amp;"","")</f>
        <v/>
      </c>
      <c r="F112" s="106" t="str">
        <f>IFERROR(VLOOKUP($A112,'★共通（5-1-1）'!$A$9:$AH$126,6,FALSE)&amp;"","")</f>
        <v xml:space="preserve">・訪問リハビリテーションについて、リハビリテーション計画の作成にあたって事業所医師が診療せずに「適切な研修の修了等」をした事業所外の医師が診療等した場合に適正化（減算）した単位数で評価を行う診療未実施減算について、事業所の医師の関与を進める観点から、以下の見直しを行う。
　ア 事業所外の医師に求められる「適切な研修の修了等」について、令和３年３月31 日までとされている適用猶予措置期間を３年間延長する。
　イ 未実施減算の単位数の見直しを行う。
</v>
      </c>
      <c r="G112" s="107" t="str">
        <f>IFERROR(VLOOKUP($A112,'★共通（5-1-1）'!$A$9:$AH$126,7,FALSE)&amp;"","")</f>
        <v/>
      </c>
      <c r="H112" s="107" t="str">
        <f>IFERROR(VLOOKUP($A112,'★共通（5-1-1）'!$A$9:$AH$126,8,FALSE)&amp;"","")</f>
        <v/>
      </c>
      <c r="I112" s="107" t="str">
        <f>IFERROR(VLOOKUP($A112,'★共通（5-1-1）'!$A$9:$AH$126,9,FALSE)&amp;"","")</f>
        <v/>
      </c>
      <c r="J112" s="107" t="str">
        <f>IFERROR(VLOOKUP($A112,'★共通（5-1-1）'!$A$9:$AH$126,10,FALSE)&amp;"","")</f>
        <v>146</v>
      </c>
      <c r="K112" s="107" t="str">
        <f>IFERROR(VLOOKUP($A112,'★共通（5-1-1）'!$A$9:$AH$126,11,FALSE)&amp;"","")</f>
        <v/>
      </c>
      <c r="L112" s="107" t="str">
        <f>IFERROR(VLOOKUP($A112,'★共通（5-1-1）'!$A$9:$AH$126,12,FALSE)&amp;"","")</f>
        <v/>
      </c>
      <c r="M112" s="107" t="str">
        <f>IFERROR(VLOOKUP($A112,'★共通（5-1-1）'!$A$9:$AH$126,13,FALSE)&amp;"","")</f>
        <v/>
      </c>
      <c r="N112" s="107" t="str">
        <f>IFERROR(VLOOKUP($A112,'★共通（5-1-1）'!$A$9:$AH$126,14,FALSE)&amp;"","")</f>
        <v/>
      </c>
      <c r="O112" s="107" t="str">
        <f>IFERROR(VLOOKUP($A112,'★共通（5-1-1）'!$A$9:$AH$126,15,FALSE)&amp;"","")</f>
        <v/>
      </c>
      <c r="P112" s="107" t="str">
        <f>IFERROR(VLOOKUP($A112,'★共通（5-1-1）'!$A$9:$AH$126,16,FALSE)&amp;"","")</f>
        <v/>
      </c>
      <c r="Q112" s="107" t="str">
        <f>IFERROR(VLOOKUP($A112,'★共通（5-1-1）'!$A$9:$AH$126,17,FALSE)&amp;"","")</f>
        <v/>
      </c>
      <c r="R112" s="107" t="str">
        <f>IFERROR(VLOOKUP($A112,'★共通（5-1-1）'!$A$9:$AH$126,18,FALSE)&amp;"","")</f>
        <v/>
      </c>
      <c r="S112" s="107" t="str">
        <f>IFERROR(VLOOKUP($A112,'★共通（5-1-1）'!$A$9:$AH$126,19,FALSE)&amp;"","")</f>
        <v/>
      </c>
      <c r="T112" s="107" t="str">
        <f>IFERROR(VLOOKUP($A112,'★共通（5-1-1）'!$A$9:$AH$126,20,FALSE)&amp;"","")</f>
        <v/>
      </c>
      <c r="U112" s="107" t="str">
        <f>IFERROR(VLOOKUP($A112,'★共通（5-1-1）'!$A$9:$AH$126,21,FALSE)&amp;"","")</f>
        <v/>
      </c>
      <c r="V112" s="107" t="str">
        <f>IFERROR(VLOOKUP($A112,'★共通（5-1-1）'!$A$9:$AH$126,22,FALSE)&amp;"","")</f>
        <v/>
      </c>
      <c r="W112" s="107" t="str">
        <f>IFERROR(VLOOKUP($A112,'★共通（5-1-1）'!$A$9:$AH$126,23,FALSE)&amp;"","")</f>
        <v/>
      </c>
      <c r="X112" s="107" t="str">
        <f>IFERROR(VLOOKUP($A112,'★共通（5-1-1）'!$A$9:$AH$126,24,FALSE)&amp;"","")</f>
        <v/>
      </c>
      <c r="Y112" s="107" t="str">
        <f>IFERROR(VLOOKUP($A112,'★共通（5-1-1）'!$A$9:$AH$126,25,FALSE)&amp;"","")</f>
        <v/>
      </c>
      <c r="Z112" s="107" t="str">
        <f>IFERROR(VLOOKUP($A112,'★共通（5-1-1）'!$A$9:$AH$126,26,FALSE)&amp;"","")</f>
        <v/>
      </c>
      <c r="AA112" s="107" t="str">
        <f>IFERROR(VLOOKUP($A112,'★共通（5-1-1）'!$A$9:$AH$126,27,FALSE)&amp;"","")</f>
        <v/>
      </c>
      <c r="AB112" s="107" t="str">
        <f>IFERROR(VLOOKUP($A112,'★共通（5-1-1）'!$A$9:$AH$126,28,FALSE)&amp;"","")</f>
        <v/>
      </c>
      <c r="AC112" s="107" t="str">
        <f>IFERROR(VLOOKUP($A112,'★共通（5-1-1）'!$A$9:$AH$126,29,FALSE)&amp;"","")</f>
        <v/>
      </c>
      <c r="AD112" s="107" t="str">
        <f>IFERROR(VLOOKUP($A112,'★共通（5-1-1）'!$A$9:$AH$126,30,FALSE)&amp;"","")</f>
        <v/>
      </c>
      <c r="AE112" s="107" t="str">
        <f>IFERROR(VLOOKUP($A112,'★共通（5-1-1）'!$A$9:$AH$126,31,FALSE)&amp;"","")</f>
        <v/>
      </c>
      <c r="AF112" s="107" t="str">
        <f>IFERROR(VLOOKUP($A112,'★共通（5-1-1）'!$A$9:$AH$126,32,FALSE)&amp;"","")</f>
        <v/>
      </c>
      <c r="AG112" s="107" t="str">
        <f>IFERROR(VLOOKUP($A112,'★共通（5-1-1）'!$A$9:$AH$126,33,FALSE)&amp;"","")</f>
        <v/>
      </c>
      <c r="AH112" s="107" t="str">
        <f>IFERROR(VLOOKUP($A112,'★共通（5-1-1）'!$A$9:$AH$126,34,FALSE)&amp;"","")</f>
        <v/>
      </c>
    </row>
    <row r="113" spans="1:38" ht="84" customHeight="1">
      <c r="A113" s="105">
        <v>106</v>
      </c>
      <c r="B113" s="105" t="str">
        <f>IFERROR(VLOOKUP($A113,'★共通（5-1-1）'!$A$9:$AH$126,2,FALSE)&amp;"","")</f>
        <v>介護報酬の見直し</v>
      </c>
      <c r="C113" s="106" t="str">
        <f>IFERROR(VLOOKUP($A113,'★共通（5-1-1）'!$A$9:$AH$126,3,FALSE)&amp;"","")</f>
        <v>居宅療養管理指導における通院が困難なものの取扱いの明確化</v>
      </c>
      <c r="D113" s="105" t="str">
        <f>IFERROR(VLOOKUP($A113,'★共通（5-1-1）'!$A$9:$AH$126,4,FALSE)&amp;"","")</f>
        <v/>
      </c>
      <c r="E113" s="105" t="str">
        <f>IFERROR(VLOOKUP($A113,'★共通（5-1-1）'!$A$9:$AH$126,5,FALSE)&amp;"","")</f>
        <v/>
      </c>
      <c r="F113" s="106" t="str">
        <f>IFERROR(VLOOKUP($A113,'★共通（5-1-1）'!$A$9:$AH$126,6,FALSE)&amp;"","")</f>
        <v>・居宅療養管理指導について、在宅の利用者であって通院が困難なものに対して行うサービスであることを踏まえ、適切なサービスの提供を進める観点から、診療報酬の例を参考に、少なくとも独歩で家族・介助者等の助けを借りずに通院ができる者などは、通院は容易であると考えられるため、これらの者については算定できないことを明確化する。</v>
      </c>
      <c r="G113" s="107" t="str">
        <f>IFERROR(VLOOKUP($A113,'★共通（5-1-1）'!$A$9:$AH$126,7,FALSE)&amp;"","")</f>
        <v/>
      </c>
      <c r="H113" s="107" t="str">
        <f>IFERROR(VLOOKUP($A113,'★共通（5-1-1）'!$A$9:$AH$126,8,FALSE)&amp;"","")</f>
        <v/>
      </c>
      <c r="I113" s="107" t="str">
        <f>IFERROR(VLOOKUP($A113,'★共通（5-1-1）'!$A$9:$AH$126,9,FALSE)&amp;"","")</f>
        <v/>
      </c>
      <c r="J113" s="107" t="str">
        <f>IFERROR(VLOOKUP($A113,'★共通（5-1-1）'!$A$9:$AH$126,10,FALSE)&amp;"","")</f>
        <v/>
      </c>
      <c r="K113" s="107" t="str">
        <f>IFERROR(VLOOKUP($A113,'★共通（5-1-1）'!$A$9:$AH$126,11,FALSE)&amp;"","")</f>
        <v>147</v>
      </c>
      <c r="L113" s="107" t="str">
        <f>IFERROR(VLOOKUP($A113,'★共通（5-1-1）'!$A$9:$AH$126,12,FALSE)&amp;"","")</f>
        <v/>
      </c>
      <c r="M113" s="107" t="str">
        <f>IFERROR(VLOOKUP($A113,'★共通（5-1-1）'!$A$9:$AH$126,13,FALSE)&amp;"","")</f>
        <v/>
      </c>
      <c r="N113" s="107" t="str">
        <f>IFERROR(VLOOKUP($A113,'★共通（5-1-1）'!$A$9:$AH$126,14,FALSE)&amp;"","")</f>
        <v/>
      </c>
      <c r="O113" s="107" t="str">
        <f>IFERROR(VLOOKUP($A113,'★共通（5-1-1）'!$A$9:$AH$126,15,FALSE)&amp;"","")</f>
        <v/>
      </c>
      <c r="P113" s="107" t="str">
        <f>IFERROR(VLOOKUP($A113,'★共通（5-1-1）'!$A$9:$AH$126,16,FALSE)&amp;"","")</f>
        <v/>
      </c>
      <c r="Q113" s="107" t="str">
        <f>IFERROR(VLOOKUP($A113,'★共通（5-1-1）'!$A$9:$AH$126,17,FALSE)&amp;"","")</f>
        <v/>
      </c>
      <c r="R113" s="107" t="str">
        <f>IFERROR(VLOOKUP($A113,'★共通（5-1-1）'!$A$9:$AH$126,18,FALSE)&amp;"","")</f>
        <v/>
      </c>
      <c r="S113" s="107" t="str">
        <f>IFERROR(VLOOKUP($A113,'★共通（5-1-1）'!$A$9:$AH$126,19,FALSE)&amp;"","")</f>
        <v/>
      </c>
      <c r="T113" s="107" t="str">
        <f>IFERROR(VLOOKUP($A113,'★共通（5-1-1）'!$A$9:$AH$126,20,FALSE)&amp;"","")</f>
        <v/>
      </c>
      <c r="U113" s="107" t="str">
        <f>IFERROR(VLOOKUP($A113,'★共通（5-1-1）'!$A$9:$AH$126,21,FALSE)&amp;"","")</f>
        <v/>
      </c>
      <c r="V113" s="107" t="str">
        <f>IFERROR(VLOOKUP($A113,'★共通（5-1-1）'!$A$9:$AH$126,22,FALSE)&amp;"","")</f>
        <v/>
      </c>
      <c r="W113" s="107" t="str">
        <f>IFERROR(VLOOKUP($A113,'★共通（5-1-1）'!$A$9:$AH$126,23,FALSE)&amp;"","")</f>
        <v/>
      </c>
      <c r="X113" s="107" t="str">
        <f>IFERROR(VLOOKUP($A113,'★共通（5-1-1）'!$A$9:$AH$126,24,FALSE)&amp;"","")</f>
        <v/>
      </c>
      <c r="Y113" s="107" t="str">
        <f>IFERROR(VLOOKUP($A113,'★共通（5-1-1）'!$A$9:$AH$126,25,FALSE)&amp;"","")</f>
        <v/>
      </c>
      <c r="Z113" s="107" t="str">
        <f>IFERROR(VLOOKUP($A113,'★共通（5-1-1）'!$A$9:$AH$126,26,FALSE)&amp;"","")</f>
        <v/>
      </c>
      <c r="AA113" s="107" t="str">
        <f>IFERROR(VLOOKUP($A113,'★共通（5-1-1）'!$A$9:$AH$126,27,FALSE)&amp;"","")</f>
        <v/>
      </c>
      <c r="AB113" s="107" t="str">
        <f>IFERROR(VLOOKUP($A113,'★共通（5-1-1）'!$A$9:$AH$126,28,FALSE)&amp;"","")</f>
        <v/>
      </c>
      <c r="AC113" s="107" t="str">
        <f>IFERROR(VLOOKUP($A113,'★共通（5-1-1）'!$A$9:$AH$126,29,FALSE)&amp;"","")</f>
        <v/>
      </c>
      <c r="AD113" s="107" t="str">
        <f>IFERROR(VLOOKUP($A113,'★共通（5-1-1）'!$A$9:$AH$126,30,FALSE)&amp;"","")</f>
        <v/>
      </c>
      <c r="AE113" s="107" t="str">
        <f>IFERROR(VLOOKUP($A113,'★共通（5-1-1）'!$A$9:$AH$126,31,FALSE)&amp;"","")</f>
        <v/>
      </c>
      <c r="AF113" s="107" t="str">
        <f>IFERROR(VLOOKUP($A113,'★共通（5-1-1）'!$A$9:$AH$126,32,FALSE)&amp;"","")</f>
        <v/>
      </c>
      <c r="AG113" s="107" t="str">
        <f>IFERROR(VLOOKUP($A113,'★共通（5-1-1）'!$A$9:$AH$126,33,FALSE)&amp;"","")</f>
        <v/>
      </c>
      <c r="AH113" s="107" t="str">
        <f>IFERROR(VLOOKUP($A113,'★共通（5-1-1）'!$A$9:$AH$126,34,FALSE)&amp;"","")</f>
        <v/>
      </c>
    </row>
    <row r="114" spans="1:38" ht="59.25" customHeight="1">
      <c r="A114" s="105">
        <v>107</v>
      </c>
      <c r="B114" s="105" t="str">
        <f>IFERROR(VLOOKUP($A114,'★共通（5-1-1）'!$A$9:$AH$126,2,FALSE)&amp;"","")</f>
        <v>介護報酬の見直し</v>
      </c>
      <c r="C114" s="106" t="str">
        <f>IFERROR(VLOOKUP($A114,'★共通（5-1-1）'!$A$9:$AH$126,3,FALSE)&amp;"","")</f>
        <v>居宅療養管理指導の居住場所に応じた評価の見直し</v>
      </c>
      <c r="D114" s="105" t="str">
        <f>IFERROR(VLOOKUP($A114,'★共通（5-1-1）'!$A$9:$AH$126,4,FALSE)&amp;"","")</f>
        <v/>
      </c>
      <c r="E114" s="105" t="str">
        <f>IFERROR(VLOOKUP($A114,'★共通（5-1-1）'!$A$9:$AH$126,5,FALSE)&amp;"","")</f>
        <v/>
      </c>
      <c r="F114" s="106" t="str">
        <f>IFERROR(VLOOKUP($A114,'★共通（5-1-1）'!$A$9:$AH$126,6,FALSE)&amp;"","")</f>
        <v xml:space="preserve">・居宅療養管理指導について、サービス提供の状況や移動時間、滞在時間等の効率性を勘案し、より実態を踏まえた評価とする観点から、単一建物居住者の人数に応じた評価について見直しを行う。
</v>
      </c>
      <c r="G114" s="107" t="str">
        <f>IFERROR(VLOOKUP($A114,'★共通（5-1-1）'!$A$9:$AH$126,7,FALSE)&amp;"","")</f>
        <v/>
      </c>
      <c r="H114" s="107" t="str">
        <f>IFERROR(VLOOKUP($A114,'★共通（5-1-1）'!$A$9:$AH$126,8,FALSE)&amp;"","")</f>
        <v/>
      </c>
      <c r="I114" s="107" t="str">
        <f>IFERROR(VLOOKUP($A114,'★共通（5-1-1）'!$A$9:$AH$126,9,FALSE)&amp;"","")</f>
        <v/>
      </c>
      <c r="J114" s="107" t="str">
        <f>IFERROR(VLOOKUP($A114,'★共通（5-1-1）'!$A$9:$AH$126,10,FALSE)&amp;"","")</f>
        <v/>
      </c>
      <c r="K114" s="107" t="str">
        <f>IFERROR(VLOOKUP($A114,'★共通（5-1-1）'!$A$9:$AH$126,11,FALSE)&amp;"","")</f>
        <v>148</v>
      </c>
      <c r="L114" s="107" t="str">
        <f>IFERROR(VLOOKUP($A114,'★共通（5-1-1）'!$A$9:$AH$126,12,FALSE)&amp;"","")</f>
        <v/>
      </c>
      <c r="M114" s="107" t="str">
        <f>IFERROR(VLOOKUP($A114,'★共通（5-1-1）'!$A$9:$AH$126,13,FALSE)&amp;"","")</f>
        <v/>
      </c>
      <c r="N114" s="107" t="str">
        <f>IFERROR(VLOOKUP($A114,'★共通（5-1-1）'!$A$9:$AH$126,14,FALSE)&amp;"","")</f>
        <v/>
      </c>
      <c r="O114" s="107" t="str">
        <f>IFERROR(VLOOKUP($A114,'★共通（5-1-1）'!$A$9:$AH$126,15,FALSE)&amp;"","")</f>
        <v/>
      </c>
      <c r="P114" s="107" t="str">
        <f>IFERROR(VLOOKUP($A114,'★共通（5-1-1）'!$A$9:$AH$126,16,FALSE)&amp;"","")</f>
        <v/>
      </c>
      <c r="Q114" s="107" t="str">
        <f>IFERROR(VLOOKUP($A114,'★共通（5-1-1）'!$A$9:$AH$126,17,FALSE)&amp;"","")</f>
        <v/>
      </c>
      <c r="R114" s="107" t="str">
        <f>IFERROR(VLOOKUP($A114,'★共通（5-1-1）'!$A$9:$AH$126,18,FALSE)&amp;"","")</f>
        <v/>
      </c>
      <c r="S114" s="107" t="str">
        <f>IFERROR(VLOOKUP($A114,'★共通（5-1-1）'!$A$9:$AH$126,19,FALSE)&amp;"","")</f>
        <v/>
      </c>
      <c r="T114" s="107" t="str">
        <f>IFERROR(VLOOKUP($A114,'★共通（5-1-1）'!$A$9:$AH$126,20,FALSE)&amp;"","")</f>
        <v/>
      </c>
      <c r="U114" s="107" t="str">
        <f>IFERROR(VLOOKUP($A114,'★共通（5-1-1）'!$A$9:$AH$126,21,FALSE)&amp;"","")</f>
        <v/>
      </c>
      <c r="V114" s="107" t="str">
        <f>IFERROR(VLOOKUP($A114,'★共通（5-1-1）'!$A$9:$AH$126,22,FALSE)&amp;"","")</f>
        <v/>
      </c>
      <c r="W114" s="107" t="str">
        <f>IFERROR(VLOOKUP($A114,'★共通（5-1-1）'!$A$9:$AH$126,23,FALSE)&amp;"","")</f>
        <v/>
      </c>
      <c r="X114" s="107" t="str">
        <f>IFERROR(VLOOKUP($A114,'★共通（5-1-1）'!$A$9:$AH$126,24,FALSE)&amp;"","")</f>
        <v/>
      </c>
      <c r="Y114" s="107" t="str">
        <f>IFERROR(VLOOKUP($A114,'★共通（5-1-1）'!$A$9:$AH$126,25,FALSE)&amp;"","")</f>
        <v/>
      </c>
      <c r="Z114" s="107" t="str">
        <f>IFERROR(VLOOKUP($A114,'★共通（5-1-1）'!$A$9:$AH$126,26,FALSE)&amp;"","")</f>
        <v/>
      </c>
      <c r="AA114" s="107" t="str">
        <f>IFERROR(VLOOKUP($A114,'★共通（5-1-1）'!$A$9:$AH$126,27,FALSE)&amp;"","")</f>
        <v/>
      </c>
      <c r="AB114" s="107" t="str">
        <f>IFERROR(VLOOKUP($A114,'★共通（5-1-1）'!$A$9:$AH$126,28,FALSE)&amp;"","")</f>
        <v/>
      </c>
      <c r="AC114" s="107" t="str">
        <f>IFERROR(VLOOKUP($A114,'★共通（5-1-1）'!$A$9:$AH$126,29,FALSE)&amp;"","")</f>
        <v/>
      </c>
      <c r="AD114" s="107" t="str">
        <f>IFERROR(VLOOKUP($A114,'★共通（5-1-1）'!$A$9:$AH$126,30,FALSE)&amp;"","")</f>
        <v/>
      </c>
      <c r="AE114" s="107" t="str">
        <f>IFERROR(VLOOKUP($A114,'★共通（5-1-1）'!$A$9:$AH$126,31,FALSE)&amp;"","")</f>
        <v/>
      </c>
      <c r="AF114" s="107" t="str">
        <f>IFERROR(VLOOKUP($A114,'★共通（5-1-1）'!$A$9:$AH$126,32,FALSE)&amp;"","")</f>
        <v/>
      </c>
      <c r="AG114" s="107" t="str">
        <f>IFERROR(VLOOKUP($A114,'★共通（5-1-1）'!$A$9:$AH$126,33,FALSE)&amp;"","")</f>
        <v/>
      </c>
      <c r="AH114" s="107" t="str">
        <f>IFERROR(VLOOKUP($A114,'★共通（5-1-1）'!$A$9:$AH$126,34,FALSE)&amp;"","")</f>
        <v/>
      </c>
    </row>
    <row r="115" spans="1:38" ht="78" customHeight="1">
      <c r="A115" s="105">
        <v>108</v>
      </c>
      <c r="B115" s="105" t="str">
        <f>IFERROR(VLOOKUP($A115,'★共通（5-1-1）'!$A$9:$AH$126,2,FALSE)&amp;"","")</f>
        <v>介護報酬の見直し</v>
      </c>
      <c r="C115" s="106" t="str">
        <f>IFERROR(VLOOKUP($A115,'★共通（5-1-1）'!$A$9:$AH$126,3,FALSE)&amp;"","")</f>
        <v>介護療養型医療施設の基本報酬の見直し</v>
      </c>
      <c r="D115" s="105" t="str">
        <f>IFERROR(VLOOKUP($A115,'★共通（5-1-1）'!$A$9:$AH$126,4,FALSE)&amp;"","")</f>
        <v/>
      </c>
      <c r="E115" s="105" t="str">
        <f>IFERROR(VLOOKUP($A115,'★共通（5-1-1）'!$A$9:$AH$126,5,FALSE)&amp;"","")</f>
        <v/>
      </c>
      <c r="F115" s="106" t="str">
        <f>IFERROR(VLOOKUP($A115,'★共通（5-1-1）'!$A$9:$AH$126,6,FALSE)&amp;"","")</f>
        <v>・介護療養型医療施設（老人性認知症疾患療養病棟を除く）について、令和５年度末の廃止期限までに介護医療院への移行等を進める観点から、令和２年度診療報酬改定における医療療養病床に係る評価の見直しも踏まえ、基本報酬の見直しを行う。</v>
      </c>
      <c r="G115" s="107" t="str">
        <f>IFERROR(VLOOKUP($A115,'★共通（5-1-1）'!$A$9:$AH$126,7,FALSE)&amp;"","")</f>
        <v/>
      </c>
      <c r="H115" s="107" t="str">
        <f>IFERROR(VLOOKUP($A115,'★共通（5-1-1）'!$A$9:$AH$126,8,FALSE)&amp;"","")</f>
        <v/>
      </c>
      <c r="I115" s="107" t="str">
        <f>IFERROR(VLOOKUP($A115,'★共通（5-1-1）'!$A$9:$AH$126,9,FALSE)&amp;"","")</f>
        <v/>
      </c>
      <c r="J115" s="107" t="str">
        <f>IFERROR(VLOOKUP($A115,'★共通（5-1-1）'!$A$9:$AH$126,10,FALSE)&amp;"","")</f>
        <v/>
      </c>
      <c r="K115" s="107" t="str">
        <f>IFERROR(VLOOKUP($A115,'★共通（5-1-1）'!$A$9:$AH$126,11,FALSE)&amp;"","")</f>
        <v/>
      </c>
      <c r="L115" s="107" t="str">
        <f>IFERROR(VLOOKUP($A115,'★共通（5-1-1）'!$A$9:$AH$126,12,FALSE)&amp;"","")</f>
        <v/>
      </c>
      <c r="M115" s="107" t="str">
        <f>IFERROR(VLOOKUP($A115,'★共通（5-1-1）'!$A$9:$AH$126,13,FALSE)&amp;"","")</f>
        <v/>
      </c>
      <c r="N115" s="107" t="str">
        <f>IFERROR(VLOOKUP($A115,'★共通（5-1-1）'!$A$9:$AH$126,14,FALSE)&amp;"","")</f>
        <v/>
      </c>
      <c r="O115" s="107" t="str">
        <f>IFERROR(VLOOKUP($A115,'★共通（5-1-1）'!$A$9:$AH$126,15,FALSE)&amp;"","")</f>
        <v/>
      </c>
      <c r="P115" s="107" t="str">
        <f>IFERROR(VLOOKUP($A115,'★共通（5-1-1）'!$A$9:$AH$126,16,FALSE)&amp;"","")</f>
        <v/>
      </c>
      <c r="Q115" s="107" t="str">
        <f>IFERROR(VLOOKUP($A115,'★共通（5-1-1）'!$A$9:$AH$126,17,FALSE)&amp;"","")</f>
        <v/>
      </c>
      <c r="R115" s="107" t="str">
        <f>IFERROR(VLOOKUP($A115,'★共通（5-1-1）'!$A$9:$AH$126,18,FALSE)&amp;"","")</f>
        <v/>
      </c>
      <c r="S115" s="107" t="str">
        <f>IFERROR(VLOOKUP($A115,'★共通（5-1-1）'!$A$9:$AH$126,19,FALSE)&amp;"","")</f>
        <v/>
      </c>
      <c r="T115" s="107" t="str">
        <f>IFERROR(VLOOKUP($A115,'★共通（5-1-1）'!$A$9:$AH$126,20,FALSE)&amp;"","")</f>
        <v/>
      </c>
      <c r="U115" s="107" t="str">
        <f>IFERROR(VLOOKUP($A115,'★共通（5-1-1）'!$A$9:$AH$126,21,FALSE)&amp;"","")</f>
        <v/>
      </c>
      <c r="V115" s="107" t="str">
        <f>IFERROR(VLOOKUP($A115,'★共通（5-1-1）'!$A$9:$AH$126,22,FALSE)&amp;"","")</f>
        <v/>
      </c>
      <c r="W115" s="107" t="str">
        <f>IFERROR(VLOOKUP($A115,'★共通（5-1-1）'!$A$9:$AH$126,23,FALSE)&amp;"","")</f>
        <v/>
      </c>
      <c r="X115" s="107" t="str">
        <f>IFERROR(VLOOKUP($A115,'★共通（5-1-1）'!$A$9:$AH$126,24,FALSE)&amp;"","")</f>
        <v/>
      </c>
      <c r="Y115" s="107" t="str">
        <f>IFERROR(VLOOKUP($A115,'★共通（5-1-1）'!$A$9:$AH$126,25,FALSE)&amp;"","")</f>
        <v/>
      </c>
      <c r="Z115" s="107" t="str">
        <f>IFERROR(VLOOKUP($A115,'★共通（5-1-1）'!$A$9:$AH$126,26,FALSE)&amp;"","")</f>
        <v/>
      </c>
      <c r="AA115" s="107" t="str">
        <f>IFERROR(VLOOKUP($A115,'★共通（5-1-1）'!$A$9:$AH$126,27,FALSE)&amp;"","")</f>
        <v/>
      </c>
      <c r="AB115" s="107" t="str">
        <f>IFERROR(VLOOKUP($A115,'★共通（5-1-1）'!$A$9:$AH$126,28,FALSE)&amp;"","")</f>
        <v/>
      </c>
      <c r="AC115" s="107" t="str">
        <f>IFERROR(VLOOKUP($A115,'★共通（5-1-1）'!$A$9:$AH$126,29,FALSE)&amp;"","")</f>
        <v/>
      </c>
      <c r="AD115" s="107" t="str">
        <f>IFERROR(VLOOKUP($A115,'★共通（5-1-1）'!$A$9:$AH$126,30,FALSE)&amp;"","")</f>
        <v/>
      </c>
      <c r="AE115" s="107" t="str">
        <f>IFERROR(VLOOKUP($A115,'★共通（5-1-1）'!$A$9:$AH$126,31,FALSE)&amp;"","")</f>
        <v/>
      </c>
      <c r="AF115" s="107" t="str">
        <f>IFERROR(VLOOKUP($A115,'★共通（5-1-1）'!$A$9:$AH$126,32,FALSE)&amp;"","")</f>
        <v>149</v>
      </c>
      <c r="AG115" s="107" t="str">
        <f>IFERROR(VLOOKUP($A115,'★共通（5-1-1）'!$A$9:$AH$126,33,FALSE)&amp;"","")</f>
        <v/>
      </c>
      <c r="AH115" s="107" t="str">
        <f>IFERROR(VLOOKUP($A115,'★共通（5-1-1）'!$A$9:$AH$126,34,FALSE)&amp;"","")</f>
        <v/>
      </c>
    </row>
    <row r="116" spans="1:38" ht="59.25" customHeight="1">
      <c r="A116" s="105">
        <v>109</v>
      </c>
      <c r="B116" s="105" t="str">
        <f>IFERROR(VLOOKUP($A116,'★共通（5-1-1）'!$A$9:$AH$126,2,FALSE)&amp;"","")</f>
        <v>介護報酬の見直し</v>
      </c>
      <c r="C116" s="106" t="str">
        <f>IFERROR(VLOOKUP($A116,'★共通（5-1-1）'!$A$9:$AH$126,3,FALSE)&amp;"","")</f>
        <v>介護医療院の移行定着支援加算の廃止</v>
      </c>
      <c r="D116" s="105" t="str">
        <f>IFERROR(VLOOKUP($A116,'★共通（5-1-1）'!$A$9:$AH$126,4,FALSE)&amp;"","")</f>
        <v>移行定着支援加算（廃止）</v>
      </c>
      <c r="E116" s="105" t="str">
        <f>IFERROR(VLOOKUP($A116,'★共通（5-1-1）'!$A$9:$AH$126,5,FALSE)&amp;"","")</f>
        <v/>
      </c>
      <c r="F116" s="106" t="str">
        <f>IFERROR(VLOOKUP($A116,'★共通（5-1-1）'!$A$9:$AH$126,6,FALSE)&amp;"","")</f>
        <v>・算定期限が令和３年３月31 日までとされている介護医療院の移行定着支援加算について、介護医療院の開設状況を踏まえて、廃止する。</v>
      </c>
      <c r="G116" s="107" t="str">
        <f>IFERROR(VLOOKUP($A116,'★共通（5-1-1）'!$A$9:$AH$126,7,FALSE)&amp;"","")</f>
        <v/>
      </c>
      <c r="H116" s="107" t="str">
        <f>IFERROR(VLOOKUP($A116,'★共通（5-1-1）'!$A$9:$AH$126,8,FALSE)&amp;"","")</f>
        <v/>
      </c>
      <c r="I116" s="107" t="str">
        <f>IFERROR(VLOOKUP($A116,'★共通（5-1-1）'!$A$9:$AH$126,9,FALSE)&amp;"","")</f>
        <v/>
      </c>
      <c r="J116" s="107" t="str">
        <f>IFERROR(VLOOKUP($A116,'★共通（5-1-1）'!$A$9:$AH$126,10,FALSE)&amp;"","")</f>
        <v/>
      </c>
      <c r="K116" s="107" t="str">
        <f>IFERROR(VLOOKUP($A116,'★共通（5-1-1）'!$A$9:$AH$126,11,FALSE)&amp;"","")</f>
        <v/>
      </c>
      <c r="L116" s="107" t="str">
        <f>IFERROR(VLOOKUP($A116,'★共通（5-1-1）'!$A$9:$AH$126,12,FALSE)&amp;"","")</f>
        <v/>
      </c>
      <c r="M116" s="107" t="str">
        <f>IFERROR(VLOOKUP($A116,'★共通（5-1-1）'!$A$9:$AH$126,13,FALSE)&amp;"","")</f>
        <v/>
      </c>
      <c r="N116" s="107" t="str">
        <f>IFERROR(VLOOKUP($A116,'★共通（5-1-1）'!$A$9:$AH$126,14,FALSE)&amp;"","")</f>
        <v/>
      </c>
      <c r="O116" s="107" t="str">
        <f>IFERROR(VLOOKUP($A116,'★共通（5-1-1）'!$A$9:$AH$126,15,FALSE)&amp;"","")</f>
        <v/>
      </c>
      <c r="P116" s="107" t="str">
        <f>IFERROR(VLOOKUP($A116,'★共通（5-1-1）'!$A$9:$AH$126,16,FALSE)&amp;"","")</f>
        <v/>
      </c>
      <c r="Q116" s="107" t="str">
        <f>IFERROR(VLOOKUP($A116,'★共通（5-1-1）'!$A$9:$AH$126,17,FALSE)&amp;"","")</f>
        <v/>
      </c>
      <c r="R116" s="107" t="str">
        <f>IFERROR(VLOOKUP($A116,'★共通（5-1-1）'!$A$9:$AH$126,18,FALSE)&amp;"","")</f>
        <v/>
      </c>
      <c r="S116" s="107" t="str">
        <f>IFERROR(VLOOKUP($A116,'★共通（5-1-1）'!$A$9:$AH$126,19,FALSE)&amp;"","")</f>
        <v/>
      </c>
      <c r="T116" s="107" t="str">
        <f>IFERROR(VLOOKUP($A116,'★共通（5-1-1）'!$A$9:$AH$126,20,FALSE)&amp;"","")</f>
        <v/>
      </c>
      <c r="U116" s="107" t="str">
        <f>IFERROR(VLOOKUP($A116,'★共通（5-1-1）'!$A$9:$AH$126,21,FALSE)&amp;"","")</f>
        <v/>
      </c>
      <c r="V116" s="107" t="str">
        <f>IFERROR(VLOOKUP($A116,'★共通（5-1-1）'!$A$9:$AH$126,22,FALSE)&amp;"","")</f>
        <v/>
      </c>
      <c r="W116" s="107" t="str">
        <f>IFERROR(VLOOKUP($A116,'★共通（5-1-1）'!$A$9:$AH$126,23,FALSE)&amp;"","")</f>
        <v/>
      </c>
      <c r="X116" s="107" t="str">
        <f>IFERROR(VLOOKUP($A116,'★共通（5-1-1）'!$A$9:$AH$126,24,FALSE)&amp;"","")</f>
        <v/>
      </c>
      <c r="Y116" s="107" t="str">
        <f>IFERROR(VLOOKUP($A116,'★共通（5-1-1）'!$A$9:$AH$126,25,FALSE)&amp;"","")</f>
        <v/>
      </c>
      <c r="Z116" s="107" t="str">
        <f>IFERROR(VLOOKUP($A116,'★共通（5-1-1）'!$A$9:$AH$126,26,FALSE)&amp;"","")</f>
        <v/>
      </c>
      <c r="AA116" s="107" t="str">
        <f>IFERROR(VLOOKUP($A116,'★共通（5-1-1）'!$A$9:$AH$126,27,FALSE)&amp;"","")</f>
        <v/>
      </c>
      <c r="AB116" s="107" t="str">
        <f>IFERROR(VLOOKUP($A116,'★共通（5-1-1）'!$A$9:$AH$126,28,FALSE)&amp;"","")</f>
        <v/>
      </c>
      <c r="AC116" s="107" t="str">
        <f>IFERROR(VLOOKUP($A116,'★共通（5-1-1）'!$A$9:$AH$126,29,FALSE)&amp;"","")</f>
        <v/>
      </c>
      <c r="AD116" s="107" t="str">
        <f>IFERROR(VLOOKUP($A116,'★共通（5-1-1）'!$A$9:$AH$126,30,FALSE)&amp;"","")</f>
        <v/>
      </c>
      <c r="AE116" s="107" t="str">
        <f>IFERROR(VLOOKUP($A116,'★共通（5-1-1）'!$A$9:$AH$126,31,FALSE)&amp;"","")</f>
        <v/>
      </c>
      <c r="AF116" s="107" t="str">
        <f>IFERROR(VLOOKUP($A116,'★共通（5-1-1）'!$A$9:$AH$126,32,FALSE)&amp;"","")</f>
        <v/>
      </c>
      <c r="AG116" s="107" t="str">
        <f>IFERROR(VLOOKUP($A116,'★共通（5-1-1）'!$A$9:$AH$126,33,FALSE)&amp;"","")</f>
        <v>150</v>
      </c>
      <c r="AH116" s="107" t="str">
        <f>IFERROR(VLOOKUP($A116,'★共通（5-1-1）'!$A$9:$AH$126,34,FALSE)&amp;"","")</f>
        <v/>
      </c>
    </row>
    <row r="117" spans="1:38" ht="80.25" customHeight="1">
      <c r="A117" s="105">
        <v>110</v>
      </c>
      <c r="B117" s="105" t="str">
        <f>IFERROR(VLOOKUP($A117,'★共通（5-1-1）'!$A$9:$AH$126,2,FALSE)&amp;"","")</f>
        <v>介護報酬の見直し</v>
      </c>
      <c r="C117" s="106" t="str">
        <f>IFERROR(VLOOKUP($A117,'★共通（5-1-1）'!$A$9:$AH$126,3,FALSE)&amp;"","")</f>
        <v>介護職員処遇改善加算（Ⅳ）及び（Ⅴ）の廃止</v>
      </c>
      <c r="D117" s="105" t="str">
        <f>IFERROR(VLOOKUP($A117,'★共通（5-1-1）'!$A$9:$AH$126,4,FALSE)&amp;"","")</f>
        <v>介護職員処遇改善加算（Ⅳ）廃止
介護職員処遇改善加算（Ⅴ）廃止</v>
      </c>
      <c r="E117" s="105" t="str">
        <f>IFERROR(VLOOKUP($A117,'★共通（5-1-1）'!$A$9:$AH$126,5,FALSE)&amp;"","")</f>
        <v/>
      </c>
      <c r="F117" s="106" t="str">
        <f>IFERROR(VLOOKUP($A117,'★共通（5-1-1）'!$A$9:$AH$126,6,FALSE)&amp;"","")</f>
        <v>・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v>
      </c>
      <c r="G117" s="107" t="str">
        <f>IFERROR(VLOOKUP($A117,'★共通（5-1-1）'!$A$9:$AH$126,7,FALSE)&amp;"","")</f>
        <v>151</v>
      </c>
      <c r="H117" s="107" t="str">
        <f>IFERROR(VLOOKUP($A117,'★共通（5-1-1）'!$A$9:$AH$126,8,FALSE)&amp;"","")</f>
        <v>151</v>
      </c>
      <c r="I117" s="107" t="str">
        <f>IFERROR(VLOOKUP($A117,'★共通（5-1-1）'!$A$9:$AH$126,9,FALSE)&amp;"","")</f>
        <v/>
      </c>
      <c r="J117" s="107" t="str">
        <f>IFERROR(VLOOKUP($A117,'★共通（5-1-1）'!$A$9:$AH$126,10,FALSE)&amp;"","")</f>
        <v/>
      </c>
      <c r="K117" s="107" t="str">
        <f>IFERROR(VLOOKUP($A117,'★共通（5-1-1）'!$A$9:$AH$126,11,FALSE)&amp;"","")</f>
        <v/>
      </c>
      <c r="L117" s="107" t="str">
        <f>IFERROR(VLOOKUP($A117,'★共通（5-1-1）'!$A$9:$AH$126,12,FALSE)&amp;"","")</f>
        <v>151</v>
      </c>
      <c r="M117" s="107" t="str">
        <f>IFERROR(VLOOKUP($A117,'★共通（5-1-1）'!$A$9:$AH$126,13,FALSE)&amp;"","")</f>
        <v>151</v>
      </c>
      <c r="N117" s="107" t="str">
        <f>IFERROR(VLOOKUP($A117,'★共通（5-1-1）'!$A$9:$AH$126,14,FALSE)&amp;"","")</f>
        <v>151</v>
      </c>
      <c r="O117" s="107" t="str">
        <f>IFERROR(VLOOKUP($A117,'★共通（5-1-1）'!$A$9:$AH$126,15,FALSE)&amp;"","")</f>
        <v>151</v>
      </c>
      <c r="P117" s="107" t="str">
        <f>IFERROR(VLOOKUP($A117,'★共通（5-1-1）'!$A$9:$AH$126,16,FALSE)&amp;"","")</f>
        <v>151</v>
      </c>
      <c r="Q117" s="107" t="str">
        <f>IFERROR(VLOOKUP($A117,'★共通（5-1-1）'!$A$9:$AH$126,17,FALSE)&amp;"","")</f>
        <v/>
      </c>
      <c r="R117" s="107" t="str">
        <f>IFERROR(VLOOKUP($A117,'★共通（5-1-1）'!$A$9:$AH$126,18,FALSE)&amp;"","")</f>
        <v/>
      </c>
      <c r="S117" s="107" t="str">
        <f>IFERROR(VLOOKUP($A117,'★共通（5-1-1）'!$A$9:$AH$126,19,FALSE)&amp;"","")</f>
        <v>151</v>
      </c>
      <c r="T117" s="107" t="str">
        <f>IFERROR(VLOOKUP($A117,'★共通（5-1-1）'!$A$9:$AH$126,20,FALSE)&amp;"","")</f>
        <v>151</v>
      </c>
      <c r="U117" s="107" t="str">
        <f>IFERROR(VLOOKUP($A117,'★共通（5-1-1）'!$A$9:$AH$126,21,FALSE)&amp;"","")</f>
        <v>151</v>
      </c>
      <c r="V117" s="107" t="str">
        <f>IFERROR(VLOOKUP($A117,'★共通（5-1-1）'!$A$9:$AH$126,22,FALSE)&amp;"","")</f>
        <v>151</v>
      </c>
      <c r="W117" s="107" t="str">
        <f>IFERROR(VLOOKUP($A117,'★共通（5-1-1）'!$A$9:$AH$126,23,FALSE)&amp;"","")</f>
        <v>151</v>
      </c>
      <c r="X117" s="107" t="str">
        <f>IFERROR(VLOOKUP($A117,'★共通（5-1-1）'!$A$9:$AH$126,24,FALSE)&amp;"","")</f>
        <v>151</v>
      </c>
      <c r="Y117" s="107" t="str">
        <f>IFERROR(VLOOKUP($A117,'★共通（5-1-1）'!$A$9:$AH$126,25,FALSE)&amp;"","")</f>
        <v>151</v>
      </c>
      <c r="Z117" s="107" t="str">
        <f>IFERROR(VLOOKUP($A117,'★共通（5-1-1）'!$A$9:$AH$126,26,FALSE)&amp;"","")</f>
        <v>151</v>
      </c>
      <c r="AA117" s="107" t="str">
        <f>IFERROR(VLOOKUP($A117,'★共通（5-1-1）'!$A$9:$AH$126,27,FALSE)&amp;"","")</f>
        <v>151</v>
      </c>
      <c r="AB117" s="107" t="str">
        <f>IFERROR(VLOOKUP($A117,'★共通（5-1-1）'!$A$9:$AH$126,28,FALSE)&amp;"","")</f>
        <v>151</v>
      </c>
      <c r="AC117" s="107" t="str">
        <f>IFERROR(VLOOKUP($A117,'★共通（5-1-1）'!$A$9:$AH$126,29,FALSE)&amp;"","")</f>
        <v/>
      </c>
      <c r="AD117" s="107" t="str">
        <f>IFERROR(VLOOKUP($A117,'★共通（5-1-1）'!$A$9:$AH$126,30,FALSE)&amp;"","")</f>
        <v>151</v>
      </c>
      <c r="AE117" s="107" t="str">
        <f>IFERROR(VLOOKUP($A117,'★共通（5-1-1）'!$A$9:$AH$126,31,FALSE)&amp;"","")</f>
        <v>151</v>
      </c>
      <c r="AF117" s="107" t="str">
        <f>IFERROR(VLOOKUP($A117,'★共通（5-1-1）'!$A$9:$AH$126,32,FALSE)&amp;"","")</f>
        <v>151</v>
      </c>
      <c r="AG117" s="107" t="str">
        <f>IFERROR(VLOOKUP($A117,'★共通（5-1-1）'!$A$9:$AH$126,33,FALSE)&amp;"","")</f>
        <v>151</v>
      </c>
      <c r="AH117" s="107" t="str">
        <f>IFERROR(VLOOKUP($A117,'★共通（5-1-1）'!$A$9:$AH$126,34,FALSE)&amp;"","")</f>
        <v/>
      </c>
      <c r="AI117" s="55"/>
      <c r="AJ117" s="55"/>
      <c r="AK117" s="55"/>
      <c r="AL117" s="55"/>
    </row>
    <row r="118" spans="1:38" ht="190.5" customHeight="1">
      <c r="A118" s="105">
        <v>111</v>
      </c>
      <c r="B118" s="105" t="str">
        <f>IFERROR(VLOOKUP($A118,'★共通（5-1-1）'!$A$9:$AH$126,2,FALSE)&amp;"","")</f>
        <v>介護報酬の見直し</v>
      </c>
      <c r="C118" s="106" t="str">
        <f>IFERROR(VLOOKUP($A118,'★共通（5-1-1）'!$A$9:$AH$126,3,FALSE)&amp;"","")</f>
        <v>生活援助の訪問回数の多い利用者等のケアプランの検証</v>
      </c>
      <c r="D118" s="105" t="str">
        <f>IFERROR(VLOOKUP($A118,'★共通（5-1-1）'!$A$9:$AH$126,4,FALSE)&amp;"","")</f>
        <v/>
      </c>
      <c r="E118" s="105" t="str">
        <f>IFERROR(VLOOKUP($A118,'★共通（5-1-1）'!$A$9:$AH$126,5,FALSE)&amp;"","")</f>
        <v/>
      </c>
      <c r="F118" s="106" t="str">
        <f>IFERROR(VLOOKUP($A118,'★共通（5-1-1）'!$A$9:$AH$126,6,FALSE)&amp;"","")</f>
        <v xml:space="preserve">・平成30 年度介護報酬改定において導入された生活援助の訪問回数が多い利用者のケアプランの検証の仕組みについて、実施の状況や効果を踏まえて、ケアマネジャーや市町村の事務負担にも配慮して、届出のあったケアプランの検証の仕方や届出頻度について、見直しを行う。具体的には、検証の仕方について、地域ケア会議のみならず、行政職員やリハビリテーション専門職を派遣する形で行うサービス担当者会議等での対応を可能とするとともに、届出頻度について、検証したケアプランの次回の届出は１年後とする。
また、より利用者の意向や状態像に合った訪問介護の提供につなげることのできるケアプランの作成に資するよう、検証方法として効率的で訪問介護サービスの利用制限にはつながらない仕組みが求められていることを踏まえ、区分支給限度基準額の利用割合が高く、かつ、訪問介護が利用サービスの大部分を占める等のケアプランを作成する居宅介護支援事業者を事業所単位で抽出するなどの点検・検証の仕組みを導入する。効率的な点検・検証の仕組みの周知期間の確保等のため、10 月から施行する。
</v>
      </c>
      <c r="G118" s="107" t="str">
        <f>IFERROR(VLOOKUP($A118,'★共通（5-1-1）'!$A$9:$AH$126,7,FALSE)&amp;"","")</f>
        <v/>
      </c>
      <c r="H118" s="107" t="str">
        <f>IFERROR(VLOOKUP($A118,'★共通（5-1-1）'!$A$9:$AH$126,8,FALSE)&amp;"","")</f>
        <v/>
      </c>
      <c r="I118" s="107" t="str">
        <f>IFERROR(VLOOKUP($A118,'★共通（5-1-1）'!$A$9:$AH$126,9,FALSE)&amp;"","")</f>
        <v/>
      </c>
      <c r="J118" s="107" t="str">
        <f>IFERROR(VLOOKUP($A118,'★共通（5-1-1）'!$A$9:$AH$126,10,FALSE)&amp;"","")</f>
        <v/>
      </c>
      <c r="K118" s="107" t="str">
        <f>IFERROR(VLOOKUP($A118,'★共通（5-1-1）'!$A$9:$AH$126,11,FALSE)&amp;"","")</f>
        <v/>
      </c>
      <c r="L118" s="107" t="str">
        <f>IFERROR(VLOOKUP($A118,'★共通（5-1-1）'!$A$9:$AH$126,12,FALSE)&amp;"","")</f>
        <v/>
      </c>
      <c r="M118" s="107" t="str">
        <f>IFERROR(VLOOKUP($A118,'★共通（5-1-1）'!$A$9:$AH$126,13,FALSE)&amp;"","")</f>
        <v/>
      </c>
      <c r="N118" s="107" t="str">
        <f>IFERROR(VLOOKUP($A118,'★共通（5-1-1）'!$A$9:$AH$126,14,FALSE)&amp;"","")</f>
        <v/>
      </c>
      <c r="O118" s="107" t="str">
        <f>IFERROR(VLOOKUP($A118,'★共通（5-1-1）'!$A$9:$AH$126,15,FALSE)&amp;"","")</f>
        <v/>
      </c>
      <c r="P118" s="107" t="str">
        <f>IFERROR(VLOOKUP($A118,'★共通（5-1-1）'!$A$9:$AH$126,16,FALSE)&amp;"","")</f>
        <v/>
      </c>
      <c r="Q118" s="107" t="str">
        <f>IFERROR(VLOOKUP($A118,'★共通（5-1-1）'!$A$9:$AH$126,17,FALSE)&amp;"","")</f>
        <v/>
      </c>
      <c r="R118" s="107" t="str">
        <f>IFERROR(VLOOKUP($A118,'★共通（5-1-1）'!$A$9:$AH$126,18,FALSE)&amp;"","")</f>
        <v/>
      </c>
      <c r="S118" s="107" t="str">
        <f>IFERROR(VLOOKUP($A118,'★共通（5-1-1）'!$A$9:$AH$126,19,FALSE)&amp;"","")</f>
        <v/>
      </c>
      <c r="T118" s="107" t="str">
        <f>IFERROR(VLOOKUP($A118,'★共通（5-1-1）'!$A$9:$AH$126,20,FALSE)&amp;"","")</f>
        <v/>
      </c>
      <c r="U118" s="107" t="str">
        <f>IFERROR(VLOOKUP($A118,'★共通（5-1-1）'!$A$9:$AH$126,21,FALSE)&amp;"","")</f>
        <v/>
      </c>
      <c r="V118" s="107" t="str">
        <f>IFERROR(VLOOKUP($A118,'★共通（5-1-1）'!$A$9:$AH$126,22,FALSE)&amp;"","")</f>
        <v/>
      </c>
      <c r="W118" s="107" t="str">
        <f>IFERROR(VLOOKUP($A118,'★共通（5-1-1）'!$A$9:$AH$126,23,FALSE)&amp;"","")</f>
        <v/>
      </c>
      <c r="X118" s="107" t="str">
        <f>IFERROR(VLOOKUP($A118,'★共通（5-1-1）'!$A$9:$AH$126,24,FALSE)&amp;"","")</f>
        <v/>
      </c>
      <c r="Y118" s="107" t="str">
        <f>IFERROR(VLOOKUP($A118,'★共通（5-1-1）'!$A$9:$AH$126,25,FALSE)&amp;"","")</f>
        <v/>
      </c>
      <c r="Z118" s="107" t="str">
        <f>IFERROR(VLOOKUP($A118,'★共通（5-1-1）'!$A$9:$AH$126,26,FALSE)&amp;"","")</f>
        <v/>
      </c>
      <c r="AA118" s="107" t="str">
        <f>IFERROR(VLOOKUP($A118,'★共通（5-1-1）'!$A$9:$AH$126,27,FALSE)&amp;"","")</f>
        <v/>
      </c>
      <c r="AB118" s="107" t="str">
        <f>IFERROR(VLOOKUP($A118,'★共通（5-1-1）'!$A$9:$AH$126,28,FALSE)&amp;"","")</f>
        <v/>
      </c>
      <c r="AC118" s="107" t="str">
        <f>IFERROR(VLOOKUP($A118,'★共通（5-1-1）'!$A$9:$AH$126,29,FALSE)&amp;"","")</f>
        <v>152</v>
      </c>
      <c r="AD118" s="107" t="str">
        <f>IFERROR(VLOOKUP($A118,'★共通（5-1-1）'!$A$9:$AH$126,30,FALSE)&amp;"","")</f>
        <v/>
      </c>
      <c r="AE118" s="107" t="str">
        <f>IFERROR(VLOOKUP($A118,'★共通（5-1-1）'!$A$9:$AH$126,31,FALSE)&amp;"","")</f>
        <v/>
      </c>
      <c r="AF118" s="107" t="str">
        <f>IFERROR(VLOOKUP($A118,'★共通（5-1-1）'!$A$9:$AH$126,32,FALSE)&amp;"","")</f>
        <v/>
      </c>
      <c r="AG118" s="107" t="str">
        <f>IFERROR(VLOOKUP($A118,'★共通（5-1-1）'!$A$9:$AH$126,33,FALSE)&amp;"","")</f>
        <v/>
      </c>
      <c r="AH118" s="107" t="str">
        <f>IFERROR(VLOOKUP($A118,'★共通（5-1-1）'!$A$9:$AH$126,34,FALSE)&amp;"","")</f>
        <v/>
      </c>
      <c r="AI118" s="55"/>
      <c r="AJ118" s="55"/>
      <c r="AK118" s="55"/>
    </row>
    <row r="119" spans="1:38" ht="235.5" customHeight="1">
      <c r="A119" s="105">
        <v>112</v>
      </c>
      <c r="B119" s="105" t="str">
        <f>IFERROR(VLOOKUP($A119,'★共通（5-1-1）'!$A$9:$AH$126,2,FALSE)&amp;"","")</f>
        <v>運営基準の見直し</v>
      </c>
      <c r="C119" s="106" t="str">
        <f>IFERROR(VLOOKUP($A119,'★共通（5-1-1）'!$A$9:$AH$126,3,FALSE)&amp;"","")</f>
        <v>サービス付き高齢者向け住宅等における適正なサービス提供の確保</v>
      </c>
      <c r="D119" s="105" t="str">
        <f>IFERROR(VLOOKUP($A119,'★共通（5-1-1）'!$A$9:$AH$126,4,FALSE)&amp;"","")</f>
        <v/>
      </c>
      <c r="E119" s="105" t="str">
        <f>IFERROR(VLOOKUP($A119,'★共通（5-1-1）'!$A$9:$AH$126,5,FALSE)&amp;"","")</f>
        <v/>
      </c>
      <c r="F119" s="106" t="str">
        <f>IFERROR(VLOOKUP($A119,'★共通（5-1-1）'!$A$9:$AH$126,6,FALSE)&amp;"","")</f>
        <v xml:space="preserve">・サービス付き高齢者向け住宅等における適正なサービス提供を確保する観点から、以下の対応を行う。
　ア 訪問系サービス（定期巡回・随時対応型訪問介護看護を除く）、通所系サービス（地域密着型通所介護、認知症対応型通所介護を除く）及び福祉用具貸与について、事業所と同一の建物に居住する利用者に対してサービス提供を行う場合には、当該建物に居住する利用者以外に対してもサービス提供を行うよう努めることとする。また、事業所を市町村等が指定する際に、例えば、当該事業所の利用者のうち一定割合以上を当該事業所に併設する集合住宅以外の利用者とするよう努める、あるいはしなければならない等の条件を付することは差し支えないことを明確化する。
　イ 同一のサービス付き高齢者向け住宅等に居住する者のケアプランについて、区分支給限度基準額の利用割合が高い者が多い場合に、併設事業所の特定を行いつつ、当該ケアプランを作成する居宅介護支援事業者を事業所単位で抽出するなどの点検・検証を行うとともに、サービス付き高齢者向け住宅等における家賃の確認や利用者のケアプランの確認を行うことなどを通じて、介護保険サービスが入居者の自立支援等につながっているかの観点も考慮しながら、指導監督権限を持つ自治体による更なる指導の徹底を図る。居宅介護支援事業所を事業所単位で抽出するなどの点検・検証については、効率的な点検・検証の仕組みの周知期間の確保等のため、10 月から施行する。
</v>
      </c>
      <c r="G119" s="107" t="str">
        <f>IFERROR(VLOOKUP($A119,'★共通（5-1-1）'!$A$9:$AH$126,7,FALSE)&amp;"","")</f>
        <v>153</v>
      </c>
      <c r="H119" s="107" t="str">
        <f>IFERROR(VLOOKUP($A119,'★共通（5-1-1）'!$A$9:$AH$126,8,FALSE)&amp;"","")</f>
        <v>153</v>
      </c>
      <c r="I119" s="107" t="str">
        <f>IFERROR(VLOOKUP($A119,'★共通（5-1-1）'!$A$9:$AH$126,9,FALSE)&amp;"","")</f>
        <v>153</v>
      </c>
      <c r="J119" s="107" t="str">
        <f>IFERROR(VLOOKUP($A119,'★共通（5-1-1）'!$A$9:$AH$126,10,FALSE)&amp;"","")</f>
        <v>153</v>
      </c>
      <c r="K119" s="107" t="str">
        <f>IFERROR(VLOOKUP($A119,'★共通（5-1-1）'!$A$9:$AH$126,11,FALSE)&amp;"","")</f>
        <v>153</v>
      </c>
      <c r="L119" s="107" t="str">
        <f>IFERROR(VLOOKUP($A119,'★共通（5-1-1）'!$A$9:$AH$126,12,FALSE)&amp;"","")</f>
        <v>153</v>
      </c>
      <c r="M119" s="107" t="str">
        <f>IFERROR(VLOOKUP($A119,'★共通（5-1-1）'!$A$9:$AH$126,13,FALSE)&amp;"","")</f>
        <v>153</v>
      </c>
      <c r="N119" s="107" t="str">
        <f>IFERROR(VLOOKUP($A119,'★共通（5-1-1）'!$A$9:$AH$126,14,FALSE)&amp;"","")</f>
        <v/>
      </c>
      <c r="O119" s="107" t="str">
        <f>IFERROR(VLOOKUP($A119,'★共通（5-1-1）'!$A$9:$AH$126,15,FALSE)&amp;"","")</f>
        <v/>
      </c>
      <c r="P119" s="107" t="str">
        <f>IFERROR(VLOOKUP($A119,'★共通（5-1-1）'!$A$9:$AH$126,16,FALSE)&amp;"","")</f>
        <v/>
      </c>
      <c r="Q119" s="107" t="str">
        <f>IFERROR(VLOOKUP($A119,'★共通（5-1-1）'!$A$9:$AH$126,17,FALSE)&amp;"","")</f>
        <v>153</v>
      </c>
      <c r="R119" s="107" t="str">
        <f>IFERROR(VLOOKUP($A119,'★共通（5-1-1）'!$A$9:$AH$126,18,FALSE)&amp;"","")</f>
        <v/>
      </c>
      <c r="S119" s="107" t="str">
        <f>IFERROR(VLOOKUP($A119,'★共通（5-1-1）'!$A$9:$AH$126,19,FALSE)&amp;"","")</f>
        <v/>
      </c>
      <c r="T119" s="107" t="str">
        <f>IFERROR(VLOOKUP($A119,'★共通（5-1-1）'!$A$9:$AH$126,20,FALSE)&amp;"","")</f>
        <v>153</v>
      </c>
      <c r="U119" s="107" t="str">
        <f>IFERROR(VLOOKUP($A119,'★共通（5-1-1）'!$A$9:$AH$126,21,FALSE)&amp;"","")</f>
        <v/>
      </c>
      <c r="V119" s="107" t="str">
        <f>IFERROR(VLOOKUP($A119,'★共通（5-1-1）'!$A$9:$AH$126,22,FALSE)&amp;"","")</f>
        <v>153</v>
      </c>
      <c r="W119" s="107" t="str">
        <f>IFERROR(VLOOKUP($A119,'★共通（5-1-1）'!$A$9:$AH$126,23,FALSE)&amp;"","")</f>
        <v/>
      </c>
      <c r="X119" s="107" t="str">
        <f>IFERROR(VLOOKUP($A119,'★共通（5-1-1）'!$A$9:$AH$126,24,FALSE)&amp;"","")</f>
        <v/>
      </c>
      <c r="Y119" s="107" t="str">
        <f>IFERROR(VLOOKUP($A119,'★共通（5-1-1）'!$A$9:$AH$126,25,FALSE)&amp;"","")</f>
        <v/>
      </c>
      <c r="Z119" s="107" t="str">
        <f>IFERROR(VLOOKUP($A119,'★共通（5-1-1）'!$A$9:$AH$126,26,FALSE)&amp;"","")</f>
        <v/>
      </c>
      <c r="AA119" s="107" t="str">
        <f>IFERROR(VLOOKUP($A119,'★共通（5-1-1）'!$A$9:$AH$126,27,FALSE)&amp;"","")</f>
        <v/>
      </c>
      <c r="AB119" s="107" t="str">
        <f>IFERROR(VLOOKUP($A119,'★共通（5-1-1）'!$A$9:$AH$126,28,FALSE)&amp;"","")</f>
        <v/>
      </c>
      <c r="AC119" s="107" t="str">
        <f>IFERROR(VLOOKUP($A119,'★共通（5-1-1）'!$A$9:$AH$126,29,FALSE)&amp;"","")</f>
        <v>153</v>
      </c>
      <c r="AD119" s="107" t="str">
        <f>IFERROR(VLOOKUP($A119,'★共通（5-1-1）'!$A$9:$AH$126,30,FALSE)&amp;"","")</f>
        <v/>
      </c>
      <c r="AE119" s="107" t="str">
        <f>IFERROR(VLOOKUP($A119,'★共通（5-1-1）'!$A$9:$AH$126,31,FALSE)&amp;"","")</f>
        <v/>
      </c>
      <c r="AF119" s="107" t="str">
        <f>IFERROR(VLOOKUP($A119,'★共通（5-1-1）'!$A$9:$AH$126,32,FALSE)&amp;"","")</f>
        <v/>
      </c>
      <c r="AG119" s="107" t="str">
        <f>IFERROR(VLOOKUP($A119,'★共通（5-1-1）'!$A$9:$AH$126,33,FALSE)&amp;"","")</f>
        <v/>
      </c>
      <c r="AH119" s="107" t="str">
        <f>IFERROR(VLOOKUP($A119,'★共通（5-1-1）'!$A$9:$AH$126,34,FALSE)&amp;"","")</f>
        <v/>
      </c>
    </row>
    <row r="120" spans="1:38" ht="96" customHeight="1">
      <c r="A120" s="105">
        <v>113</v>
      </c>
      <c r="B120" s="105" t="str">
        <f>IFERROR(VLOOKUP($A120,'★共通（5-1-1）'!$A$9:$AH$126,2,FALSE)&amp;"","")</f>
        <v>介護報酬の見直し</v>
      </c>
      <c r="C120" s="106" t="str">
        <f>IFERROR(VLOOKUP($A120,'★共通（5-1-1）'!$A$9:$AH$126,3,FALSE)&amp;"","")</f>
        <v>療養通所介護の報酬体系の見直し</v>
      </c>
      <c r="D120" s="105" t="str">
        <f>IFERROR(VLOOKUP($A120,'★共通（5-1-1）'!$A$9:$AH$126,4,FALSE)&amp;"","")</f>
        <v>個別送迎体制加算（廃止）
入浴介助体制強化加算（廃止）</v>
      </c>
      <c r="E120" s="105" t="str">
        <f>IFERROR(VLOOKUP($A120,'★共通（5-1-1）'!$A$9:$AH$126,5,FALSE)&amp;"","")</f>
        <v/>
      </c>
      <c r="F120" s="106" t="str">
        <f>IFERROR(VLOOKUP($A120,'★共通（5-1-1）'!$A$9:$AH$126,6,FALSE)&amp;"","")</f>
        <v>・療養通所介護について、医療と介護の両方のニーズを持つ中重度の要介護者の状態やニーズに合わせた柔軟なサービス提供を図る観点から、日単位の報酬体系から、月単位の包括報酬とする見直しを行う。単位数は、個別送迎体制強化加算及び入浴介助体制強化加算に係る評価を含めた上で、平均的な利用時間、利用回数等を踏まえて設定する。また、利用者負担にも配慮し、サービス提供量が過少である場合は減算することとする。</v>
      </c>
      <c r="G120" s="107" t="str">
        <f>IFERROR(VLOOKUP($A120,'★共通（5-1-1）'!$A$9:$AH$126,7,FALSE)&amp;"","")</f>
        <v/>
      </c>
      <c r="H120" s="107" t="str">
        <f>IFERROR(VLOOKUP($A120,'★共通（5-1-1）'!$A$9:$AH$126,8,FALSE)&amp;"","")</f>
        <v/>
      </c>
      <c r="I120" s="107" t="str">
        <f>IFERROR(VLOOKUP($A120,'★共通（5-1-1）'!$A$9:$AH$126,9,FALSE)&amp;"","")</f>
        <v/>
      </c>
      <c r="J120" s="107" t="str">
        <f>IFERROR(VLOOKUP($A120,'★共通（5-1-1）'!$A$9:$AH$126,10,FALSE)&amp;"","")</f>
        <v/>
      </c>
      <c r="K120" s="107" t="str">
        <f>IFERROR(VLOOKUP($A120,'★共通（5-1-1）'!$A$9:$AH$126,11,FALSE)&amp;"","")</f>
        <v/>
      </c>
      <c r="L120" s="107" t="str">
        <f>IFERROR(VLOOKUP($A120,'★共通（5-1-1）'!$A$9:$AH$126,12,FALSE)&amp;"","")</f>
        <v/>
      </c>
      <c r="M120" s="107" t="str">
        <f>IFERROR(VLOOKUP($A120,'★共通（5-1-1）'!$A$9:$AH$126,13,FALSE)&amp;"","")</f>
        <v/>
      </c>
      <c r="N120" s="107" t="str">
        <f>IFERROR(VLOOKUP($A120,'★共通（5-1-1）'!$A$9:$AH$126,14,FALSE)&amp;"","")</f>
        <v/>
      </c>
      <c r="O120" s="107" t="str">
        <f>IFERROR(VLOOKUP($A120,'★共通（5-1-1）'!$A$9:$AH$126,15,FALSE)&amp;"","")</f>
        <v/>
      </c>
      <c r="P120" s="107" t="str">
        <f>IFERROR(VLOOKUP($A120,'★共通（5-1-1）'!$A$9:$AH$126,16,FALSE)&amp;"","")</f>
        <v/>
      </c>
      <c r="Q120" s="107" t="str">
        <f>IFERROR(VLOOKUP($A120,'★共通（5-1-1）'!$A$9:$AH$126,17,FALSE)&amp;"","")</f>
        <v/>
      </c>
      <c r="R120" s="107" t="str">
        <f>IFERROR(VLOOKUP($A120,'★共通（5-1-1）'!$A$9:$AH$126,18,FALSE)&amp;"","")</f>
        <v/>
      </c>
      <c r="S120" s="107" t="str">
        <f>IFERROR(VLOOKUP($A120,'★共通（5-1-1）'!$A$9:$AH$126,19,FALSE)&amp;"","")</f>
        <v/>
      </c>
      <c r="T120" s="107" t="str">
        <f>IFERROR(VLOOKUP($A120,'★共通（5-1-1）'!$A$9:$AH$126,20,FALSE)&amp;"","")</f>
        <v/>
      </c>
      <c r="U120" s="107" t="str">
        <f>IFERROR(VLOOKUP($A120,'★共通（5-1-1）'!$A$9:$AH$126,21,FALSE)&amp;"","")</f>
        <v/>
      </c>
      <c r="V120" s="107" t="str">
        <f>IFERROR(VLOOKUP($A120,'★共通（5-1-1）'!$A$9:$AH$126,22,FALSE)&amp;"","")</f>
        <v>155</v>
      </c>
      <c r="W120" s="107" t="str">
        <f>IFERROR(VLOOKUP($A120,'★共通（5-1-1）'!$A$9:$AH$126,23,FALSE)&amp;"","")</f>
        <v/>
      </c>
      <c r="X120" s="107" t="str">
        <f>IFERROR(VLOOKUP($A120,'★共通（5-1-1）'!$A$9:$AH$126,24,FALSE)&amp;"","")</f>
        <v/>
      </c>
      <c r="Y120" s="107" t="str">
        <f>IFERROR(VLOOKUP($A120,'★共通（5-1-1）'!$A$9:$AH$126,25,FALSE)&amp;"","")</f>
        <v/>
      </c>
      <c r="Z120" s="107" t="str">
        <f>IFERROR(VLOOKUP($A120,'★共通（5-1-1）'!$A$9:$AH$126,26,FALSE)&amp;"","")</f>
        <v/>
      </c>
      <c r="AA120" s="107" t="str">
        <f>IFERROR(VLOOKUP($A120,'★共通（5-1-1）'!$A$9:$AH$126,27,FALSE)&amp;"","")</f>
        <v/>
      </c>
      <c r="AB120" s="107" t="str">
        <f>IFERROR(VLOOKUP($A120,'★共通（5-1-1）'!$A$9:$AH$126,28,FALSE)&amp;"","")</f>
        <v/>
      </c>
      <c r="AC120" s="107" t="str">
        <f>IFERROR(VLOOKUP($A120,'★共通（5-1-1）'!$A$9:$AH$126,29,FALSE)&amp;"","")</f>
        <v/>
      </c>
      <c r="AD120" s="107" t="str">
        <f>IFERROR(VLOOKUP($A120,'★共通（5-1-1）'!$A$9:$AH$126,30,FALSE)&amp;"","")</f>
        <v/>
      </c>
      <c r="AE120" s="107" t="str">
        <f>IFERROR(VLOOKUP($A120,'★共通（5-1-1）'!$A$9:$AH$126,31,FALSE)&amp;"","")</f>
        <v/>
      </c>
      <c r="AF120" s="107" t="str">
        <f>IFERROR(VLOOKUP($A120,'★共通（5-1-1）'!$A$9:$AH$126,32,FALSE)&amp;"","")</f>
        <v/>
      </c>
      <c r="AG120" s="107" t="str">
        <f>IFERROR(VLOOKUP($A120,'★共通（5-1-1）'!$A$9:$AH$126,33,FALSE)&amp;"","")</f>
        <v/>
      </c>
      <c r="AH120" s="107" t="str">
        <f>IFERROR(VLOOKUP($A120,'★共通（5-1-1）'!$A$9:$AH$126,34,FALSE)&amp;"","")</f>
        <v/>
      </c>
    </row>
    <row r="121" spans="1:38" ht="89.25" customHeight="1">
      <c r="A121" s="105">
        <v>114</v>
      </c>
      <c r="B121" s="105" t="str">
        <f>IFERROR(VLOOKUP($A121,'★共通（5-1-1）'!$A$9:$AH$126,2,FALSE)&amp;"","")</f>
        <v>介護報酬の見直し</v>
      </c>
      <c r="C121" s="106" t="str">
        <f>IFERROR(VLOOKUP($A121,'★共通（5-1-1）'!$A$9:$AH$126,3,FALSE)&amp;"","")</f>
        <v>居宅介護支援における（看護）小規模多機能型居宅介護事業所連携加算の廃止</v>
      </c>
      <c r="D121" s="105" t="str">
        <f>IFERROR(VLOOKUP($A121,'★共通（5-1-1）'!$A$9:$AH$126,4,FALSE)&amp;"","")</f>
        <v>小規模多機能型居宅介護事業所連携加算（廃止）
介護予防小規模多機能型居宅介護事業所連携加算（廃止）
看護小規模多機能型居宅介護事業所連携加算（廃止）</v>
      </c>
      <c r="E121" s="105" t="str">
        <f>IFERROR(VLOOKUP($A121,'★共通（5-1-1）'!$A$9:$AH$126,5,FALSE)&amp;"","")</f>
        <v/>
      </c>
      <c r="F121" s="106" t="str">
        <f>IFERROR(VLOOKUP($A121,'★共通（5-1-1）'!$A$9:$AH$126,6,FALSE)&amp;"","")</f>
        <v xml:space="preserve">・（看護）小規模多機能型居宅介護事業所連携加算について、算定実績を踏まえて、廃止する。
※ 3（１）②リハビリテーションマネジメント加算の見直し、⑨通所介護における個別機能訓練加算の見直し、⑭施設系サービスにおける口腔衛生管理の強化、⑮施設系サービスにおける栄養マネジメントの充実、5（１）⑨介護医療院の移行定着支援加算の廃止、⑩介護職員処遇改善加算（Ⅳ）及び（Ⅴ）の廃止も参照。
</v>
      </c>
      <c r="G121" s="107" t="str">
        <f>IFERROR(VLOOKUP($A121,'★共通（5-1-1）'!$A$9:$AH$126,7,FALSE)&amp;"","")</f>
        <v/>
      </c>
      <c r="H121" s="107" t="str">
        <f>IFERROR(VLOOKUP($A121,'★共通（5-1-1）'!$A$9:$AH$126,8,FALSE)&amp;"","")</f>
        <v/>
      </c>
      <c r="I121" s="107" t="str">
        <f>IFERROR(VLOOKUP($A121,'★共通（5-1-1）'!$A$9:$AH$126,9,FALSE)&amp;"","")</f>
        <v/>
      </c>
      <c r="J121" s="107" t="str">
        <f>IFERROR(VLOOKUP($A121,'★共通（5-1-1）'!$A$9:$AH$126,10,FALSE)&amp;"","")</f>
        <v/>
      </c>
      <c r="K121" s="107" t="str">
        <f>IFERROR(VLOOKUP($A121,'★共通（5-1-1）'!$A$9:$AH$126,11,FALSE)&amp;"","")</f>
        <v/>
      </c>
      <c r="L121" s="107" t="str">
        <f>IFERROR(VLOOKUP($A121,'★共通（5-1-1）'!$A$9:$AH$126,12,FALSE)&amp;"","")</f>
        <v/>
      </c>
      <c r="M121" s="107" t="str">
        <f>IFERROR(VLOOKUP($A121,'★共通（5-1-1）'!$A$9:$AH$126,13,FALSE)&amp;"","")</f>
        <v/>
      </c>
      <c r="N121" s="107" t="str">
        <f>IFERROR(VLOOKUP($A121,'★共通（5-1-1）'!$A$9:$AH$126,14,FALSE)&amp;"","")</f>
        <v/>
      </c>
      <c r="O121" s="107" t="str">
        <f>IFERROR(VLOOKUP($A121,'★共通（5-1-1）'!$A$9:$AH$126,15,FALSE)&amp;"","")</f>
        <v/>
      </c>
      <c r="P121" s="107" t="str">
        <f>IFERROR(VLOOKUP($A121,'★共通（5-1-1）'!$A$9:$AH$126,16,FALSE)&amp;"","")</f>
        <v/>
      </c>
      <c r="Q121" s="107" t="str">
        <f>IFERROR(VLOOKUP($A121,'★共通（5-1-1）'!$A$9:$AH$126,17,FALSE)&amp;"","")</f>
        <v/>
      </c>
      <c r="R121" s="107" t="str">
        <f>IFERROR(VLOOKUP($A121,'★共通（5-1-1）'!$A$9:$AH$126,18,FALSE)&amp;"","")</f>
        <v/>
      </c>
      <c r="S121" s="107" t="str">
        <f>IFERROR(VLOOKUP($A121,'★共通（5-1-1）'!$A$9:$AH$126,19,FALSE)&amp;"","")</f>
        <v/>
      </c>
      <c r="T121" s="107" t="str">
        <f>IFERROR(VLOOKUP($A121,'★共通（5-1-1）'!$A$9:$AH$126,20,FALSE)&amp;"","")</f>
        <v/>
      </c>
      <c r="U121" s="107" t="str">
        <f>IFERROR(VLOOKUP($A121,'★共通（5-1-1）'!$A$9:$AH$126,21,FALSE)&amp;"","")</f>
        <v/>
      </c>
      <c r="V121" s="107" t="str">
        <f>IFERROR(VLOOKUP($A121,'★共通（5-1-1）'!$A$9:$AH$126,22,FALSE)&amp;"","")</f>
        <v/>
      </c>
      <c r="W121" s="107" t="str">
        <f>IFERROR(VLOOKUP($A121,'★共通（5-1-1）'!$A$9:$AH$126,23,FALSE)&amp;"","")</f>
        <v/>
      </c>
      <c r="X121" s="107" t="str">
        <f>IFERROR(VLOOKUP($A121,'★共通（5-1-1）'!$A$9:$AH$126,24,FALSE)&amp;"","")</f>
        <v/>
      </c>
      <c r="Y121" s="107" t="str">
        <f>IFERROR(VLOOKUP($A121,'★共通（5-1-1）'!$A$9:$AH$126,25,FALSE)&amp;"","")</f>
        <v/>
      </c>
      <c r="Z121" s="107" t="str">
        <f>IFERROR(VLOOKUP($A121,'★共通（5-1-1）'!$A$9:$AH$126,26,FALSE)&amp;"","")</f>
        <v/>
      </c>
      <c r="AA121" s="107" t="str">
        <f>IFERROR(VLOOKUP($A121,'★共通（5-1-1）'!$A$9:$AH$126,27,FALSE)&amp;"","")</f>
        <v/>
      </c>
      <c r="AB121" s="107" t="str">
        <f>IFERROR(VLOOKUP($A121,'★共通（5-1-1）'!$A$9:$AH$126,28,FALSE)&amp;"","")</f>
        <v/>
      </c>
      <c r="AC121" s="107" t="str">
        <f>IFERROR(VLOOKUP($A121,'★共通（5-1-1）'!$A$9:$AH$126,29,FALSE)&amp;"","")</f>
        <v>156</v>
      </c>
      <c r="AD121" s="107" t="str">
        <f>IFERROR(VLOOKUP($A121,'★共通（5-1-1）'!$A$9:$AH$126,30,FALSE)&amp;"","")</f>
        <v/>
      </c>
      <c r="AE121" s="107" t="str">
        <f>IFERROR(VLOOKUP($A121,'★共通（5-1-1）'!$A$9:$AH$126,31,FALSE)&amp;"","")</f>
        <v/>
      </c>
      <c r="AF121" s="107" t="str">
        <f>IFERROR(VLOOKUP($A121,'★共通（5-1-1）'!$A$9:$AH$126,32,FALSE)&amp;"","")</f>
        <v/>
      </c>
      <c r="AG121" s="107" t="str">
        <f>IFERROR(VLOOKUP($A121,'★共通（5-1-1）'!$A$9:$AH$126,33,FALSE)&amp;"","")</f>
        <v/>
      </c>
      <c r="AH121" s="107" t="str">
        <f>IFERROR(VLOOKUP($A121,'★共通（5-1-1）'!$A$9:$AH$126,34,FALSE)&amp;"","")</f>
        <v/>
      </c>
    </row>
    <row r="122" spans="1:38" ht="188.25" customHeight="1">
      <c r="A122" s="105">
        <v>115</v>
      </c>
      <c r="B122" s="105" t="str">
        <f>IFERROR(VLOOKUP($A122,'★共通（5-1-1）'!$A$9:$AH$126,2,FALSE)&amp;"","")</f>
        <v>運営基準の見直し</v>
      </c>
      <c r="C122" s="106" t="str">
        <f>IFERROR(VLOOKUP($A122,'★共通（5-1-1）'!$A$9:$AH$126,3,FALSE)&amp;"","")</f>
        <v>介護保険施設におけるリスクマネジメントの強化</v>
      </c>
      <c r="D122" s="105" t="str">
        <f>IFERROR(VLOOKUP($A122,'★共通（5-1-1）'!$A$9:$AH$126,4,FALSE)&amp;"","")</f>
        <v>安全管理体制未実施減算</v>
      </c>
      <c r="E122" s="105" t="str">
        <f>IFERROR(VLOOKUP($A122,'★共通（5-1-1）'!$A$9:$AH$126,5,FALSE)&amp;"","")</f>
        <v/>
      </c>
      <c r="F122" s="106" t="str">
        <f>IFERROR(VLOOKUP($A122,'★共通（5-1-1）'!$A$9:$AH$126,6,FALSE)&amp;"","")</f>
        <v xml:space="preserve">・介護保険施設における事故発生の防止と発生時の適切な対応を推進する観点から、以下の対応を行う。
　ア 市町村によって事故報告の基準が様々であることを踏まえ、将来的な事故報告の標準化による情報蓄積と有効活用等の検討に資する観点から、国において報告様式を作成し周知する。
　イ 安全対策を恒常的なものとする観点から、施設系サービスの事業者を対象に、事故発生の防止のための安全対策の担当者を定めておくことを義務づける。その際、６月の経過措置期間を設けることとする。
　ウ 運営基準における事故発生の防止又はその再発防止のための措置（指針の作成、安全対策委員会の設置・開催、従業員研修の実施、安全対策の担当者の設置（上記イ））が講じられていない場合は、基本報酬を減算する。その際、６月の経過措置期間を設けることとする。
　エ 安全対策をより一層強化する観点から、安全対策部門を設置するとともに、外部の安全対策に係る研修を受講した安全対策の担当者を配置し、組織的に安全対策を実施する体制が整備されていることを評価する新たな加算を設ける。
</v>
      </c>
      <c r="G122" s="107" t="str">
        <f>IFERROR(VLOOKUP($A122,'★共通（5-1-1）'!$A$9:$AH$126,7,FALSE)&amp;"","")</f>
        <v/>
      </c>
      <c r="H122" s="107" t="str">
        <f>IFERROR(VLOOKUP($A122,'★共通（5-1-1）'!$A$9:$AH$126,8,FALSE)&amp;"","")</f>
        <v/>
      </c>
      <c r="I122" s="107" t="str">
        <f>IFERROR(VLOOKUP($A122,'★共通（5-1-1）'!$A$9:$AH$126,9,FALSE)&amp;"","")</f>
        <v/>
      </c>
      <c r="J122" s="107" t="str">
        <f>IFERROR(VLOOKUP($A122,'★共通（5-1-1）'!$A$9:$AH$126,10,FALSE)&amp;"","")</f>
        <v/>
      </c>
      <c r="K122" s="107" t="str">
        <f>IFERROR(VLOOKUP($A122,'★共通（5-1-1）'!$A$9:$AH$126,11,FALSE)&amp;"","")</f>
        <v/>
      </c>
      <c r="L122" s="107" t="str">
        <f>IFERROR(VLOOKUP($A122,'★共通（5-1-1）'!$A$9:$AH$126,12,FALSE)&amp;"","")</f>
        <v/>
      </c>
      <c r="M122" s="107" t="str">
        <f>IFERROR(VLOOKUP($A122,'★共通（5-1-1）'!$A$9:$AH$126,13,FALSE)&amp;"","")</f>
        <v/>
      </c>
      <c r="N122" s="107" t="str">
        <f>IFERROR(VLOOKUP($A122,'★共通（5-1-1）'!$A$9:$AH$126,14,FALSE)&amp;"","")</f>
        <v/>
      </c>
      <c r="O122" s="107" t="str">
        <f>IFERROR(VLOOKUP($A122,'★共通（5-1-1）'!$A$9:$AH$126,15,FALSE)&amp;"","")</f>
        <v/>
      </c>
      <c r="P122" s="107" t="str">
        <f>IFERROR(VLOOKUP($A122,'★共通（5-1-1）'!$A$9:$AH$126,16,FALSE)&amp;"","")</f>
        <v/>
      </c>
      <c r="Q122" s="107" t="str">
        <f>IFERROR(VLOOKUP($A122,'★共通（5-1-1）'!$A$9:$AH$126,17,FALSE)&amp;"","")</f>
        <v/>
      </c>
      <c r="R122" s="107" t="str">
        <f>IFERROR(VLOOKUP($A122,'★共通（5-1-1）'!$A$9:$AH$126,18,FALSE)&amp;"","")</f>
        <v/>
      </c>
      <c r="S122" s="107" t="str">
        <f>IFERROR(VLOOKUP($A122,'★共通（5-1-1）'!$A$9:$AH$126,19,FALSE)&amp;"","")</f>
        <v/>
      </c>
      <c r="T122" s="107" t="str">
        <f>IFERROR(VLOOKUP($A122,'★共通（5-1-1）'!$A$9:$AH$126,20,FALSE)&amp;"","")</f>
        <v/>
      </c>
      <c r="U122" s="107" t="str">
        <f>IFERROR(VLOOKUP($A122,'★共通（5-1-1）'!$A$9:$AH$126,21,FALSE)&amp;"","")</f>
        <v/>
      </c>
      <c r="V122" s="107" t="str">
        <f>IFERROR(VLOOKUP($A122,'★共通（5-1-1）'!$A$9:$AH$126,22,FALSE)&amp;"","")</f>
        <v/>
      </c>
      <c r="W122" s="107" t="str">
        <f>IFERROR(VLOOKUP($A122,'★共通（5-1-1）'!$A$9:$AH$126,23,FALSE)&amp;"","")</f>
        <v/>
      </c>
      <c r="X122" s="107" t="str">
        <f>IFERROR(VLOOKUP($A122,'★共通（5-1-1）'!$A$9:$AH$126,24,FALSE)&amp;"","")</f>
        <v/>
      </c>
      <c r="Y122" s="107" t="str">
        <f>IFERROR(VLOOKUP($A122,'★共通（5-1-1）'!$A$9:$AH$126,25,FALSE)&amp;"","")</f>
        <v/>
      </c>
      <c r="Z122" s="107" t="str">
        <f>IFERROR(VLOOKUP($A122,'★共通（5-1-1）'!$A$9:$AH$126,26,FALSE)&amp;"","")</f>
        <v/>
      </c>
      <c r="AA122" s="107" t="str">
        <f>IFERROR(VLOOKUP($A122,'★共通（5-1-1）'!$A$9:$AH$126,27,FALSE)&amp;"","")</f>
        <v>158</v>
      </c>
      <c r="AB122" s="107" t="str">
        <f>IFERROR(VLOOKUP($A122,'★共通（5-1-1）'!$A$9:$AH$126,28,FALSE)&amp;"","")</f>
        <v/>
      </c>
      <c r="AC122" s="107" t="str">
        <f>IFERROR(VLOOKUP($A122,'★共通（5-1-1）'!$A$9:$AH$126,29,FALSE)&amp;"","")</f>
        <v/>
      </c>
      <c r="AD122" s="107" t="str">
        <f>IFERROR(VLOOKUP($A122,'★共通（5-1-1）'!$A$9:$AH$126,30,FALSE)&amp;"","")</f>
        <v>158</v>
      </c>
      <c r="AE122" s="107" t="str">
        <f>IFERROR(VLOOKUP($A122,'★共通（5-1-1）'!$A$9:$AH$126,31,FALSE)&amp;"","")</f>
        <v>158</v>
      </c>
      <c r="AF122" s="107" t="str">
        <f>IFERROR(VLOOKUP($A122,'★共通（5-1-1）'!$A$9:$AH$126,32,FALSE)&amp;"","")</f>
        <v>158</v>
      </c>
      <c r="AG122" s="107" t="str">
        <f>IFERROR(VLOOKUP($A122,'★共通（5-1-1）'!$A$9:$AH$126,33,FALSE)&amp;"","")</f>
        <v>158</v>
      </c>
      <c r="AH122" s="107" t="str">
        <f>IFERROR(VLOOKUP($A122,'★共通（5-1-1）'!$A$9:$AH$126,34,FALSE)&amp;"","")</f>
        <v/>
      </c>
    </row>
    <row r="123" spans="1:38" ht="99" customHeight="1">
      <c r="A123" s="105">
        <v>116</v>
      </c>
      <c r="B123" s="105" t="str">
        <f>IFERROR(VLOOKUP($A123,'★共通（5-1-1）'!$A$9:$AH$126,2,FALSE)&amp;"","")</f>
        <v>運営基準の見直し</v>
      </c>
      <c r="C123" s="106" t="str">
        <f>IFERROR(VLOOKUP($A123,'★共通（5-1-1）'!$A$9:$AH$126,3,FALSE)&amp;"","")</f>
        <v>高齢者虐待防止の推進</v>
      </c>
      <c r="D123" s="105" t="str">
        <f>IFERROR(VLOOKUP($A123,'★共通（5-1-1）'!$A$9:$AH$126,4,FALSE)&amp;"","")</f>
        <v/>
      </c>
      <c r="E123" s="105" t="str">
        <f>IFERROR(VLOOKUP($A123,'★共通（5-1-1）'!$A$9:$AH$126,5,FALSE)&amp;"","")</f>
        <v/>
      </c>
      <c r="F123" s="106" t="str">
        <f>IFERROR(VLOOKUP($A123,'★共通（5-1-1）'!$A$9:$AH$126,6,FALSE)&amp;"","")</f>
        <v>・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v>
      </c>
      <c r="G123" s="107" t="str">
        <f>IFERROR(VLOOKUP($A123,'★共通（5-1-1）'!$A$9:$AH$126,7,FALSE)&amp;"","")</f>
        <v>159</v>
      </c>
      <c r="H123" s="107" t="str">
        <f>IFERROR(VLOOKUP($A123,'★共通（5-1-1）'!$A$9:$AH$126,8,FALSE)&amp;"","")</f>
        <v>159</v>
      </c>
      <c r="I123" s="107" t="str">
        <f>IFERROR(VLOOKUP($A123,'★共通（5-1-1）'!$A$9:$AH$126,9,FALSE)&amp;"","")</f>
        <v>159</v>
      </c>
      <c r="J123" s="107" t="str">
        <f>IFERROR(VLOOKUP($A123,'★共通（5-1-1）'!$A$9:$AH$126,10,FALSE)&amp;"","")</f>
        <v>159</v>
      </c>
      <c r="K123" s="107" t="str">
        <f>IFERROR(VLOOKUP($A123,'★共通（5-1-1）'!$A$9:$AH$126,11,FALSE)&amp;"","")</f>
        <v>159</v>
      </c>
      <c r="L123" s="107" t="str">
        <f>IFERROR(VLOOKUP($A123,'★共通（5-1-1）'!$A$9:$AH$126,12,FALSE)&amp;"","")</f>
        <v>159</v>
      </c>
      <c r="M123" s="107" t="str">
        <f>IFERROR(VLOOKUP($A123,'★共通（5-1-1）'!$A$9:$AH$126,13,FALSE)&amp;"","")</f>
        <v>159</v>
      </c>
      <c r="N123" s="107" t="str">
        <f>IFERROR(VLOOKUP($A123,'★共通（5-1-1）'!$A$9:$AH$126,14,FALSE)&amp;"","")</f>
        <v>159</v>
      </c>
      <c r="O123" s="107" t="str">
        <f>IFERROR(VLOOKUP($A123,'★共通（5-1-1）'!$A$9:$AH$126,15,FALSE)&amp;"","")</f>
        <v>159</v>
      </c>
      <c r="P123" s="107" t="str">
        <f>IFERROR(VLOOKUP($A123,'★共通（5-1-1）'!$A$9:$AH$126,16,FALSE)&amp;"","")</f>
        <v>159</v>
      </c>
      <c r="Q123" s="107" t="str">
        <f>IFERROR(VLOOKUP($A123,'★共通（5-1-1）'!$A$9:$AH$126,17,FALSE)&amp;"","")</f>
        <v>159</v>
      </c>
      <c r="R123" s="107" t="str">
        <f>IFERROR(VLOOKUP($A123,'★共通（5-1-1）'!$A$9:$AH$126,18,FALSE)&amp;"","")</f>
        <v>159</v>
      </c>
      <c r="S123" s="107" t="str">
        <f>IFERROR(VLOOKUP($A123,'★共通（5-1-1）'!$A$9:$AH$126,19,FALSE)&amp;"","")</f>
        <v>159</v>
      </c>
      <c r="T123" s="107" t="str">
        <f>IFERROR(VLOOKUP($A123,'★共通（5-1-1）'!$A$9:$AH$126,20,FALSE)&amp;"","")</f>
        <v>159</v>
      </c>
      <c r="U123" s="107" t="str">
        <f>IFERROR(VLOOKUP($A123,'★共通（5-1-1）'!$A$9:$AH$126,21,FALSE)&amp;"","")</f>
        <v>159</v>
      </c>
      <c r="V123" s="107" t="str">
        <f>IFERROR(VLOOKUP($A123,'★共通（5-1-1）'!$A$9:$AH$126,22,FALSE)&amp;"","")</f>
        <v>159</v>
      </c>
      <c r="W123" s="107" t="str">
        <f>IFERROR(VLOOKUP($A123,'★共通（5-1-1）'!$A$9:$AH$126,23,FALSE)&amp;"","")</f>
        <v>159</v>
      </c>
      <c r="X123" s="107" t="str">
        <f>IFERROR(VLOOKUP($A123,'★共通（5-1-1）'!$A$9:$AH$126,24,FALSE)&amp;"","")</f>
        <v>159</v>
      </c>
      <c r="Y123" s="107" t="str">
        <f>IFERROR(VLOOKUP($A123,'★共通（5-1-1）'!$A$9:$AH$126,25,FALSE)&amp;"","")</f>
        <v>159</v>
      </c>
      <c r="Z123" s="107" t="str">
        <f>IFERROR(VLOOKUP($A123,'★共通（5-1-1）'!$A$9:$AH$126,26,FALSE)&amp;"","")</f>
        <v>159</v>
      </c>
      <c r="AA123" s="107" t="str">
        <f>IFERROR(VLOOKUP($A123,'★共通（5-1-1）'!$A$9:$AH$126,27,FALSE)&amp;"","")</f>
        <v>159</v>
      </c>
      <c r="AB123" s="107" t="str">
        <f>IFERROR(VLOOKUP($A123,'★共通（5-1-1）'!$A$9:$AH$126,28,FALSE)&amp;"","")</f>
        <v>159</v>
      </c>
      <c r="AC123" s="107" t="str">
        <f>IFERROR(VLOOKUP($A123,'★共通（5-1-1）'!$A$9:$AH$126,29,FALSE)&amp;"","")</f>
        <v>159</v>
      </c>
      <c r="AD123" s="107" t="str">
        <f>IFERROR(VLOOKUP($A123,'★共通（5-1-1）'!$A$9:$AH$126,30,FALSE)&amp;"","")</f>
        <v>159</v>
      </c>
      <c r="AE123" s="107" t="str">
        <f>IFERROR(VLOOKUP($A123,'★共通（5-1-1）'!$A$9:$AH$126,31,FALSE)&amp;"","")</f>
        <v>159</v>
      </c>
      <c r="AF123" s="107" t="str">
        <f>IFERROR(VLOOKUP($A123,'★共通（5-1-1）'!$A$9:$AH$126,32,FALSE)&amp;"","")</f>
        <v>159</v>
      </c>
      <c r="AG123" s="107" t="str">
        <f>IFERROR(VLOOKUP($A123,'★共通（5-1-1）'!$A$9:$AH$126,33,FALSE)&amp;"","")</f>
        <v>159</v>
      </c>
      <c r="AH123" s="107" t="str">
        <f>IFERROR(VLOOKUP($A123,'★共通（5-1-1）'!$A$9:$AH$126,34,FALSE)&amp;"","")</f>
        <v>159</v>
      </c>
    </row>
    <row r="124" spans="1:38" ht="91.5" customHeight="1">
      <c r="A124" s="105">
        <v>117</v>
      </c>
      <c r="B124" s="105" t="str">
        <f>IFERROR(VLOOKUP($A124,'★共通（5-1-1）'!$A$9:$AH$126,2,FALSE)&amp;"","")</f>
        <v>基本方針・指定基準等</v>
      </c>
      <c r="C124" s="106" t="str">
        <f>IFERROR(VLOOKUP($A124,'★共通（5-1-1）'!$A$9:$AH$126,3,FALSE)&amp;"","")</f>
        <v>基準費用額の見直し</v>
      </c>
      <c r="D124" s="105" t="str">
        <f>IFERROR(VLOOKUP($A124,'★共通（5-1-1）'!$A$9:$AH$126,4,FALSE)&amp;"","")</f>
        <v/>
      </c>
      <c r="E124" s="105" t="str">
        <f>IFERROR(VLOOKUP($A124,'★共通（5-1-1）'!$A$9:$AH$126,5,FALSE)&amp;"","")</f>
        <v/>
      </c>
      <c r="F124" s="106" t="str">
        <f>IFERROR(VLOOKUP($A124,'★共通（5-1-1）'!$A$9:$AH$126,6,FALSE)&amp;"","")</f>
        <v>・介護保険施設における食費の基準費用額について、令和２年度介護事業経営実態調査結果から算出した介護保険施設の食費の平均的な費用の額との差の状況を踏まえ、利用者負担への影響も勘案しつつ、必要な対応を行う。</v>
      </c>
      <c r="G124" s="107" t="str">
        <f>IFERROR(VLOOKUP($A124,'★共通（5-1-1）'!$A$9:$AH$126,7,FALSE)&amp;"","")</f>
        <v/>
      </c>
      <c r="H124" s="107" t="str">
        <f>IFERROR(VLOOKUP($A124,'★共通（5-1-1）'!$A$9:$AH$126,8,FALSE)&amp;"","")</f>
        <v/>
      </c>
      <c r="I124" s="107" t="str">
        <f>IFERROR(VLOOKUP($A124,'★共通（5-1-1）'!$A$9:$AH$126,9,FALSE)&amp;"","")</f>
        <v/>
      </c>
      <c r="J124" s="107" t="str">
        <f>IFERROR(VLOOKUP($A124,'★共通（5-1-1）'!$A$9:$AH$126,10,FALSE)&amp;"","")</f>
        <v/>
      </c>
      <c r="K124" s="107" t="str">
        <f>IFERROR(VLOOKUP($A124,'★共通（5-1-1）'!$A$9:$AH$126,11,FALSE)&amp;"","")</f>
        <v/>
      </c>
      <c r="L124" s="107" t="str">
        <f>IFERROR(VLOOKUP($A124,'★共通（5-1-1）'!$A$9:$AH$126,12,FALSE)&amp;"","")</f>
        <v/>
      </c>
      <c r="M124" s="107" t="str">
        <f>IFERROR(VLOOKUP($A124,'★共通（5-1-1）'!$A$9:$AH$126,13,FALSE)&amp;"","")</f>
        <v/>
      </c>
      <c r="N124" s="107" t="str">
        <f>IFERROR(VLOOKUP($A124,'★共通（5-1-1）'!$A$9:$AH$126,14,FALSE)&amp;"","")</f>
        <v>160</v>
      </c>
      <c r="O124" s="107" t="str">
        <f>IFERROR(VLOOKUP($A124,'★共通（5-1-1）'!$A$9:$AH$126,15,FALSE)&amp;"","")</f>
        <v>160</v>
      </c>
      <c r="P124" s="107" t="str">
        <f>IFERROR(VLOOKUP($A124,'★共通（5-1-1）'!$A$9:$AH$126,16,FALSE)&amp;"","")</f>
        <v/>
      </c>
      <c r="Q124" s="107" t="str">
        <f>IFERROR(VLOOKUP($A124,'★共通（5-1-1）'!$A$9:$AH$126,17,FALSE)&amp;"","")</f>
        <v/>
      </c>
      <c r="R124" s="107" t="str">
        <f>IFERROR(VLOOKUP($A124,'★共通（5-1-1）'!$A$9:$AH$126,18,FALSE)&amp;"","")</f>
        <v/>
      </c>
      <c r="S124" s="107" t="str">
        <f>IFERROR(VLOOKUP($A124,'★共通（5-1-1）'!$A$9:$AH$126,19,FALSE)&amp;"","")</f>
        <v/>
      </c>
      <c r="T124" s="107" t="str">
        <f>IFERROR(VLOOKUP($A124,'★共通（5-1-1）'!$A$9:$AH$126,20,FALSE)&amp;"","")</f>
        <v/>
      </c>
      <c r="U124" s="107" t="str">
        <f>IFERROR(VLOOKUP($A124,'★共通（5-1-1）'!$A$9:$AH$126,21,FALSE)&amp;"","")</f>
        <v/>
      </c>
      <c r="V124" s="107" t="str">
        <f>IFERROR(VLOOKUP($A124,'★共通（5-1-1）'!$A$9:$AH$126,22,FALSE)&amp;"","")</f>
        <v/>
      </c>
      <c r="W124" s="107" t="str">
        <f>IFERROR(VLOOKUP($A124,'★共通（5-1-1）'!$A$9:$AH$126,23,FALSE)&amp;"","")</f>
        <v/>
      </c>
      <c r="X124" s="107" t="str">
        <f>IFERROR(VLOOKUP($A124,'★共通（5-1-1）'!$A$9:$AH$126,24,FALSE)&amp;"","")</f>
        <v/>
      </c>
      <c r="Y124" s="107" t="str">
        <f>IFERROR(VLOOKUP($A124,'★共通（5-1-1）'!$A$9:$AH$126,25,FALSE)&amp;"","")</f>
        <v/>
      </c>
      <c r="Z124" s="107" t="str">
        <f>IFERROR(VLOOKUP($A124,'★共通（5-1-1）'!$A$9:$AH$126,26,FALSE)&amp;"","")</f>
        <v/>
      </c>
      <c r="AA124" s="107" t="str">
        <f>IFERROR(VLOOKUP($A124,'★共通（5-1-1）'!$A$9:$AH$126,27,FALSE)&amp;"","")</f>
        <v>160</v>
      </c>
      <c r="AB124" s="107" t="str">
        <f>IFERROR(VLOOKUP($A124,'★共通（5-1-1）'!$A$9:$AH$126,28,FALSE)&amp;"","")</f>
        <v/>
      </c>
      <c r="AC124" s="107" t="str">
        <f>IFERROR(VLOOKUP($A124,'★共通（5-1-1）'!$A$9:$AH$126,29,FALSE)&amp;"","")</f>
        <v/>
      </c>
      <c r="AD124" s="107" t="str">
        <f>IFERROR(VLOOKUP($A124,'★共通（5-1-1）'!$A$9:$AH$126,30,FALSE)&amp;"","")</f>
        <v>160</v>
      </c>
      <c r="AE124" s="107" t="str">
        <f>IFERROR(VLOOKUP($A124,'★共通（5-1-1）'!$A$9:$AH$126,31,FALSE)&amp;"","")</f>
        <v>160</v>
      </c>
      <c r="AF124" s="107" t="str">
        <f>IFERROR(VLOOKUP($A124,'★共通（5-1-1）'!$A$9:$AH$126,32,FALSE)&amp;"","")</f>
        <v>160</v>
      </c>
      <c r="AG124" s="107" t="str">
        <f>IFERROR(VLOOKUP($A124,'★共通（5-1-1）'!$A$9:$AH$126,33,FALSE)&amp;"","")</f>
        <v>160</v>
      </c>
      <c r="AH124" s="107" t="str">
        <f>IFERROR(VLOOKUP($A124,'★共通（5-1-1）'!$A$9:$AH$126,34,FALSE)&amp;"","")</f>
        <v/>
      </c>
    </row>
    <row r="125" spans="1:38" ht="212.25" customHeight="1">
      <c r="A125" s="105">
        <v>118</v>
      </c>
      <c r="B125" s="105" t="str">
        <f>IFERROR(VLOOKUP($A125,'★共通（5-1-1）'!$A$9:$AH$126,2,FALSE)&amp;"","")</f>
        <v>基本方針・指定基準等</v>
      </c>
      <c r="C125" s="106" t="str">
        <f>IFERROR(VLOOKUP($A125,'★共通（5-1-1）'!$A$9:$AH$126,3,FALSE)&amp;"","")</f>
        <v>地域区分</v>
      </c>
      <c r="D125" s="105" t="str">
        <f>IFERROR(VLOOKUP($A125,'★共通（5-1-1）'!$A$9:$AH$126,4,FALSE)&amp;"","")</f>
        <v/>
      </c>
      <c r="E125" s="105" t="str">
        <f>IFERROR(VLOOKUP($A125,'★共通（5-1-1）'!$A$9:$AH$126,5,FALSE)&amp;"","")</f>
        <v/>
      </c>
      <c r="F125" s="106" t="str">
        <f>IFERROR(VLOOKUP($A125,'★共通（5-1-1）'!$A$9:$AH$126,6,FALSE)&amp;"","")</f>
        <v>・地域区分については、「居宅介護支援事業所の管理者要件等に関する審議報告」（令和元年12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v>
      </c>
      <c r="G125" s="107" t="str">
        <f>IFERROR(VLOOKUP($A125,'★共通（5-1-1）'!$A$9:$AH$126,7,FALSE)&amp;"","")</f>
        <v>161
・
162</v>
      </c>
      <c r="H125" s="107" t="str">
        <f>IFERROR(VLOOKUP($A125,'★共通（5-1-1）'!$A$9:$AH$126,8,FALSE)&amp;"","")</f>
        <v>161
・
162</v>
      </c>
      <c r="I125" s="107" t="str">
        <f>IFERROR(VLOOKUP($A125,'★共通（5-1-1）'!$A$9:$AH$126,9,FALSE)&amp;"","")</f>
        <v>161
・
162</v>
      </c>
      <c r="J125" s="107" t="str">
        <f>IFERROR(VLOOKUP($A125,'★共通（5-1-1）'!$A$9:$AH$126,10,FALSE)&amp;"","")</f>
        <v>161
・
162</v>
      </c>
      <c r="K125" s="107" t="str">
        <f>IFERROR(VLOOKUP($A125,'★共通（5-1-1）'!$A$9:$AH$126,11,FALSE)&amp;"","")</f>
        <v>161
・
162</v>
      </c>
      <c r="L125" s="107" t="str">
        <f>IFERROR(VLOOKUP($A125,'★共通（5-1-1）'!$A$9:$AH$126,12,FALSE)&amp;"","")</f>
        <v>161
・
162</v>
      </c>
      <c r="M125" s="107" t="str">
        <f>IFERROR(VLOOKUP($A125,'★共通（5-1-1）'!$A$9:$AH$126,13,FALSE)&amp;"","")</f>
        <v>161
・
162</v>
      </c>
      <c r="N125" s="107" t="str">
        <f>IFERROR(VLOOKUP($A125,'★共通（5-1-1）'!$A$9:$AH$126,14,FALSE)&amp;"","")</f>
        <v>161
・
162</v>
      </c>
      <c r="O125" s="107" t="str">
        <f>IFERROR(VLOOKUP($A125,'★共通（5-1-1）'!$A$9:$AH$126,15,FALSE)&amp;"","")</f>
        <v>161
・
162</v>
      </c>
      <c r="P125" s="107" t="str">
        <f>IFERROR(VLOOKUP($A125,'★共通（5-1-1）'!$A$9:$AH$126,16,FALSE)&amp;"","")</f>
        <v>161
・
162</v>
      </c>
      <c r="Q125" s="107" t="str">
        <f>IFERROR(VLOOKUP($A125,'★共通（5-1-1）'!$A$9:$AH$126,17,FALSE)&amp;"","")</f>
        <v>161
・
162</v>
      </c>
      <c r="R125" s="107" t="str">
        <f>IFERROR(VLOOKUP($A125,'★共通（5-1-1）'!$A$9:$AH$126,18,FALSE)&amp;"","")</f>
        <v>161
・
162</v>
      </c>
      <c r="S125" s="107" t="str">
        <f>IFERROR(VLOOKUP($A125,'★共通（5-1-1）'!$A$9:$AH$126,19,FALSE)&amp;"","")</f>
        <v>161
・
162</v>
      </c>
      <c r="T125" s="107" t="str">
        <f>IFERROR(VLOOKUP($A125,'★共通（5-1-1）'!$A$9:$AH$126,20,FALSE)&amp;"","")</f>
        <v>161
・
162</v>
      </c>
      <c r="U125" s="107" t="str">
        <f>IFERROR(VLOOKUP($A125,'★共通（5-1-1）'!$A$9:$AH$126,21,FALSE)&amp;"","")</f>
        <v>161
・
162</v>
      </c>
      <c r="V125" s="107" t="str">
        <f>IFERROR(VLOOKUP($A125,'★共通（5-1-1）'!$A$9:$AH$126,22,FALSE)&amp;"","")</f>
        <v>161
・
162</v>
      </c>
      <c r="W125" s="107" t="str">
        <f>IFERROR(VLOOKUP($A125,'★共通（5-1-1）'!$A$9:$AH$126,23,FALSE)&amp;"","")</f>
        <v>161
・
162</v>
      </c>
      <c r="X125" s="107" t="str">
        <f>IFERROR(VLOOKUP($A125,'★共通（5-1-1）'!$A$9:$AH$126,24,FALSE)&amp;"","")</f>
        <v>161
・
162</v>
      </c>
      <c r="Y125" s="107" t="str">
        <f>IFERROR(VLOOKUP($A125,'★共通（5-1-1）'!$A$9:$AH$126,25,FALSE)&amp;"","")</f>
        <v>161
・
162</v>
      </c>
      <c r="Z125" s="107" t="str">
        <f>IFERROR(VLOOKUP($A125,'★共通（5-1-1）'!$A$9:$AH$126,26,FALSE)&amp;"","")</f>
        <v>161
・
162</v>
      </c>
      <c r="AA125" s="107" t="str">
        <f>IFERROR(VLOOKUP($A125,'★共通（5-1-1）'!$A$9:$AH$126,27,FALSE)&amp;"","")</f>
        <v>161
・
162</v>
      </c>
      <c r="AB125" s="107" t="str">
        <f>IFERROR(VLOOKUP($A125,'★共通（5-1-1）'!$A$9:$AH$126,28,FALSE)&amp;"","")</f>
        <v>161
・
162</v>
      </c>
      <c r="AC125" s="107" t="str">
        <f>IFERROR(VLOOKUP($A125,'★共通（5-1-1）'!$A$9:$AH$126,29,FALSE)&amp;"","")</f>
        <v>161
・
162</v>
      </c>
      <c r="AD125" s="107" t="str">
        <f>IFERROR(VLOOKUP($A125,'★共通（5-1-1）'!$A$9:$AH$126,30,FALSE)&amp;"","")</f>
        <v>161
・
162</v>
      </c>
      <c r="AE125" s="107" t="str">
        <f>IFERROR(VLOOKUP($A125,'★共通（5-1-1）'!$A$9:$AH$126,31,FALSE)&amp;"","")</f>
        <v>161
・
162</v>
      </c>
      <c r="AF125" s="107" t="str">
        <f>IFERROR(VLOOKUP($A125,'★共通（5-1-1）'!$A$9:$AH$126,32,FALSE)&amp;"","")</f>
        <v>161
・
162</v>
      </c>
      <c r="AG125" s="107" t="str">
        <f>IFERROR(VLOOKUP($A125,'★共通（5-1-1）'!$A$9:$AH$126,33,FALSE)&amp;"","")</f>
        <v>161
・
162</v>
      </c>
      <c r="AH125" s="107" t="str">
        <f>IFERROR(VLOOKUP($A125,'★共通（5-1-1）'!$A$9:$AH$126,34,FALSE)&amp;"","")</f>
        <v>161
・
162</v>
      </c>
    </row>
    <row r="126" spans="1:38" ht="96.75" customHeight="1">
      <c r="C126" s="58"/>
      <c r="D126" s="53"/>
      <c r="E126" s="53"/>
      <c r="F126" s="58"/>
      <c r="G126" s="53"/>
      <c r="H126" s="53"/>
      <c r="I126" s="53"/>
      <c r="J126" s="53"/>
      <c r="K126" s="59"/>
    </row>
    <row r="127" spans="1:38" ht="96.75" customHeight="1">
      <c r="C127" s="58"/>
      <c r="D127" s="53"/>
      <c r="E127" s="53"/>
      <c r="F127" s="58"/>
      <c r="G127" s="53"/>
      <c r="H127" s="53"/>
      <c r="I127" s="53"/>
      <c r="J127" s="53"/>
      <c r="K127" s="59"/>
    </row>
    <row r="128" spans="1:38" ht="96.75" customHeight="1">
      <c r="C128" s="58"/>
      <c r="D128" s="53"/>
      <c r="E128" s="53"/>
      <c r="F128" s="58"/>
      <c r="G128" s="53"/>
      <c r="H128" s="53"/>
      <c r="I128" s="53"/>
      <c r="J128" s="53"/>
      <c r="K128" s="59"/>
    </row>
    <row r="129" spans="3:11" ht="96.75" customHeight="1">
      <c r="C129" s="58"/>
      <c r="D129" s="53"/>
      <c r="E129" s="53"/>
      <c r="F129" s="58"/>
      <c r="G129" s="53"/>
      <c r="H129" s="53"/>
      <c r="I129" s="53"/>
      <c r="J129" s="53"/>
      <c r="K129" s="59"/>
    </row>
    <row r="130" spans="3:11" ht="96.75" customHeight="1">
      <c r="C130" s="58"/>
      <c r="D130" s="53"/>
      <c r="E130" s="53"/>
      <c r="F130" s="58"/>
      <c r="G130" s="53"/>
      <c r="H130" s="53"/>
      <c r="I130" s="53"/>
      <c r="J130" s="53"/>
      <c r="K130" s="59"/>
    </row>
    <row r="131" spans="3:11" ht="96.75" customHeight="1">
      <c r="C131" s="58"/>
      <c r="D131" s="53"/>
      <c r="E131" s="53"/>
      <c r="F131" s="58"/>
      <c r="G131" s="53"/>
      <c r="H131" s="53"/>
      <c r="I131" s="53"/>
      <c r="J131" s="53"/>
      <c r="K131" s="59"/>
    </row>
    <row r="132" spans="3:11" ht="96.75" customHeight="1">
      <c r="C132" s="58"/>
      <c r="D132" s="53"/>
      <c r="E132" s="53"/>
      <c r="F132" s="94"/>
      <c r="G132" s="53"/>
      <c r="H132" s="53"/>
      <c r="I132" s="53"/>
      <c r="J132" s="53"/>
      <c r="K132" s="59"/>
    </row>
    <row r="133" spans="3:11" ht="96.75" customHeight="1">
      <c r="C133" s="58"/>
      <c r="D133" s="53"/>
      <c r="E133" s="53"/>
      <c r="F133" s="94"/>
      <c r="G133" s="53"/>
      <c r="H133" s="53"/>
      <c r="I133" s="53"/>
      <c r="J133" s="53"/>
      <c r="K133" s="59"/>
    </row>
    <row r="134" spans="3:11" ht="96.75" customHeight="1"/>
    <row r="135" spans="3:11" ht="96.75" customHeight="1"/>
    <row r="136" spans="3:11" ht="96.75" customHeight="1"/>
    <row r="137" spans="3:11" ht="96.75" customHeight="1"/>
    <row r="138" spans="3:11" ht="96.75" customHeight="1"/>
    <row r="139" spans="3:11" ht="96.75" customHeight="1"/>
    <row r="140" spans="3:11" ht="96.75" customHeight="1"/>
  </sheetData>
  <mergeCells count="4">
    <mergeCell ref="B5:B7"/>
    <mergeCell ref="C5:C7"/>
    <mergeCell ref="E5:E7"/>
    <mergeCell ref="F5:F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view="pageBreakPreview" zoomScale="70" zoomScaleNormal="75" zoomScaleSheetLayoutView="70" workbookViewId="0">
      <selection activeCell="F8" sqref="F8"/>
    </sheetView>
  </sheetViews>
  <sheetFormatPr defaultColWidth="9" defaultRowHeight="13.5"/>
  <cols>
    <col min="1" max="1" width="9" style="53"/>
    <col min="2" max="2" width="19.375" style="53" customWidth="1"/>
    <col min="3" max="3" width="47.125" style="57" customWidth="1"/>
    <col min="4" max="4" width="23.5" style="56" customWidth="1"/>
    <col min="5" max="5" width="8.125" style="56" customWidth="1"/>
    <col min="6" max="6" width="88.375" style="68" customWidth="1"/>
    <col min="7" max="7" width="14.625" style="58" customWidth="1"/>
    <col min="8" max="8" width="14.625" style="56" customWidth="1"/>
    <col min="9" max="10" width="14.625" style="57" customWidth="1"/>
    <col min="11" max="13" width="14.625" style="53" customWidth="1"/>
    <col min="14" max="17" width="3.5" style="53" customWidth="1"/>
    <col min="18" max="18" width="13" style="53" customWidth="1"/>
    <col min="19" max="16384" width="9" style="53"/>
  </cols>
  <sheetData>
    <row r="1" spans="1:18" s="89" customFormat="1" ht="67.5" customHeight="1">
      <c r="B1" s="164" t="s">
        <v>453</v>
      </c>
      <c r="C1" s="164"/>
      <c r="D1" s="164"/>
      <c r="E1" s="164"/>
      <c r="F1" s="164"/>
      <c r="G1" s="164"/>
      <c r="H1" s="164"/>
      <c r="I1" s="164"/>
      <c r="J1" s="164"/>
      <c r="K1" s="164"/>
      <c r="L1" s="164"/>
      <c r="M1" s="164"/>
    </row>
    <row r="2" spans="1:18" s="89" customFormat="1" ht="24" customHeight="1">
      <c r="B2" s="165" t="s">
        <v>454</v>
      </c>
      <c r="C2" s="165"/>
      <c r="D2" s="165"/>
      <c r="E2" s="165"/>
      <c r="F2" s="165"/>
      <c r="G2" s="165"/>
      <c r="H2" s="165"/>
      <c r="I2" s="165"/>
      <c r="J2" s="165"/>
      <c r="K2" s="165"/>
      <c r="L2" s="165"/>
      <c r="M2" s="165"/>
    </row>
    <row r="3" spans="1:18" s="89" customFormat="1" ht="23.25" customHeight="1">
      <c r="B3" s="166"/>
      <c r="C3" s="166"/>
      <c r="D3" s="166"/>
      <c r="E3" s="166"/>
      <c r="F3" s="166"/>
      <c r="G3" s="166"/>
      <c r="H3" s="166"/>
      <c r="I3" s="166"/>
      <c r="J3" s="166"/>
      <c r="K3" s="166"/>
      <c r="L3" s="166"/>
      <c r="M3" s="166"/>
    </row>
    <row r="4" spans="1:18" s="90" customFormat="1" ht="32.25" customHeight="1">
      <c r="B4" s="108"/>
      <c r="C4" s="109"/>
      <c r="D4" s="110"/>
      <c r="E4" s="110"/>
      <c r="F4" s="110"/>
      <c r="G4" s="167" t="s">
        <v>756</v>
      </c>
      <c r="H4" s="167"/>
      <c r="I4" s="167"/>
      <c r="J4" s="167"/>
      <c r="K4" s="167"/>
      <c r="L4" s="167"/>
      <c r="M4" s="167"/>
    </row>
    <row r="5" spans="1:18" s="87" customFormat="1" ht="24.75" customHeight="1">
      <c r="B5" s="152" t="s">
        <v>449</v>
      </c>
      <c r="C5" s="155" t="s">
        <v>447</v>
      </c>
      <c r="D5" s="91"/>
      <c r="E5" s="158" t="s">
        <v>445</v>
      </c>
      <c r="F5" s="155" t="s">
        <v>848</v>
      </c>
      <c r="G5" s="97">
        <v>1</v>
      </c>
      <c r="H5" s="92">
        <v>2</v>
      </c>
      <c r="I5" s="92">
        <v>3</v>
      </c>
      <c r="J5" s="97">
        <v>4</v>
      </c>
      <c r="K5" s="97">
        <v>5</v>
      </c>
      <c r="L5" s="97">
        <v>13</v>
      </c>
      <c r="M5" s="92">
        <v>14</v>
      </c>
      <c r="N5" s="98"/>
      <c r="O5" s="99"/>
    </row>
    <row r="6" spans="1:18" s="87" customFormat="1" ht="48" customHeight="1">
      <c r="B6" s="153"/>
      <c r="C6" s="156"/>
      <c r="D6" s="123" t="s">
        <v>847</v>
      </c>
      <c r="E6" s="159"/>
      <c r="F6" s="161"/>
      <c r="G6" s="92" t="s">
        <v>8</v>
      </c>
      <c r="H6" s="92" t="s">
        <v>9</v>
      </c>
      <c r="I6" s="92" t="s">
        <v>10</v>
      </c>
      <c r="J6" s="92" t="s">
        <v>11</v>
      </c>
      <c r="K6" s="92" t="s">
        <v>12</v>
      </c>
      <c r="L6" s="100" t="s">
        <v>20</v>
      </c>
      <c r="M6" s="100" t="s">
        <v>21</v>
      </c>
    </row>
    <row r="7" spans="1:18" s="87" customFormat="1" ht="24" customHeight="1">
      <c r="B7" s="154"/>
      <c r="C7" s="157"/>
      <c r="D7" s="112"/>
      <c r="E7" s="160"/>
      <c r="F7" s="162"/>
      <c r="G7" s="97"/>
      <c r="H7" s="92"/>
      <c r="I7" s="92"/>
      <c r="J7" s="97"/>
      <c r="K7" s="97"/>
      <c r="L7" s="113" t="s">
        <v>751</v>
      </c>
      <c r="M7" s="113" t="s">
        <v>751</v>
      </c>
    </row>
    <row r="8" spans="1:18" ht="139.5" customHeight="1">
      <c r="A8" s="105">
        <v>1</v>
      </c>
      <c r="B8" s="105" t="str">
        <f>IFERROR(VLOOKUP($A8,'★共通（5-1-1）'!$A$9:$AH$126,2,FALSE)&amp;"","")</f>
        <v>基本方針・指定基準等</v>
      </c>
      <c r="C8" s="106" t="str">
        <f>IFERROR(VLOOKUP($A8,'★共通（5-1-1）'!$A$9:$AH$126,3,FALSE)&amp;"","")</f>
        <v>感染症対策の強化</v>
      </c>
      <c r="D8" s="105" t="str">
        <f>IFERROR(VLOOKUP($A8,'★共通（5-1-1）'!$A$9:$AH$126,4,FALSE)&amp;"","")</f>
        <v/>
      </c>
      <c r="E8" s="19" t="str">
        <f>IFERROR(VLOOKUP($A8,'★共通（5-1-1）'!$A$9:$AH$126,5,FALSE)&amp;"","")</f>
        <v/>
      </c>
      <c r="F8" s="106" t="str">
        <f>IFERROR(VLOOKUP($A8,'★共通（5-1-1）'!$A$9:$AH$126,6,FALSE)&amp;"","")</f>
        <v>・介護サービス事業者に、感染症の発生及びまん延等に関する取組の徹底を求める観点から、以下の取組を義務づける。その際、３年の経過措置期間を設けることとする。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v>
      </c>
      <c r="G8" s="107" t="str">
        <f>IFERROR(VLOOKUP($A8,'★共通（5-1-1）'!$A$9:$AH$126,7,FALSE)&amp;"","")</f>
        <v>3</v>
      </c>
      <c r="H8" s="107" t="str">
        <f>IFERROR(VLOOKUP($A8,'★共通（5-1-1）'!$A$9:$AH$126,8,FALSE)&amp;"","")</f>
        <v>3</v>
      </c>
      <c r="I8" s="107" t="str">
        <f>IFERROR(VLOOKUP($A8,'★共通（5-1-1）'!$A$9:$AH$126,9,FALSE)&amp;"","")</f>
        <v>3</v>
      </c>
      <c r="J8" s="107" t="str">
        <f>IFERROR(VLOOKUP($A8,'★共通（5-1-1）'!$A$9:$AH$126,10,FALSE)&amp;"","")</f>
        <v>3</v>
      </c>
      <c r="K8" s="107" t="str">
        <f>IFERROR(VLOOKUP($A8,'★共通（5-1-1）'!$A$9:$AH$126,11,FALSE)&amp;"","")</f>
        <v>3</v>
      </c>
      <c r="L8" s="107" t="str">
        <f>IFERROR(VLOOKUP($A8,'★共通（5-1-1）'!$A$9:$AH$126,19,FALSE)&amp;"","")</f>
        <v>3</v>
      </c>
      <c r="M8" s="107" t="str">
        <f>IFERROR(VLOOKUP($A8,'★共通（5-1-1）'!$A$9:$AH$126,20,FALSE)&amp;"","")</f>
        <v>3</v>
      </c>
      <c r="N8" s="58"/>
      <c r="O8" s="62"/>
      <c r="P8" s="62"/>
      <c r="Q8" s="62"/>
      <c r="R8" s="59"/>
    </row>
    <row r="9" spans="1:18" ht="89.25" customHeight="1">
      <c r="A9" s="105">
        <v>2</v>
      </c>
      <c r="B9" s="105" t="str">
        <f>IFERROR(VLOOKUP($A9,'★共通（5-1-1）'!$A$9:$AH$126,2,FALSE)&amp;"","")</f>
        <v>基本方針・指定基準等</v>
      </c>
      <c r="C9" s="106" t="str">
        <f>IFERROR(VLOOKUP($A9,'★共通（5-1-1）'!$A$9:$AH$126,3,FALSE)&amp;"","")</f>
        <v>業務継続に向けた取組の強化</v>
      </c>
      <c r="D9" s="105" t="str">
        <f>IFERROR(VLOOKUP($A9,'★共通（5-1-1）'!$A$9:$AH$126,4,FALSE)&amp;"","")</f>
        <v/>
      </c>
      <c r="E9" s="19" t="str">
        <f>IFERROR(VLOOKUP($A9,'★共通（5-1-1）'!$A$9:$AH$126,5,FALSE)&amp;"","")</f>
        <v/>
      </c>
      <c r="F9" s="106" t="str">
        <f>IFERROR(VLOOKUP($A9,'★共通（5-1-1）'!$A$9:$AH$126,6,FALSE)&amp;"","")</f>
        <v>・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v>
      </c>
      <c r="G9" s="107" t="str">
        <f>IFERROR(VLOOKUP($A9,'★共通（5-1-1）'!$A$9:$AH$126,7,FALSE)&amp;"","")</f>
        <v>4</v>
      </c>
      <c r="H9" s="107" t="str">
        <f>IFERROR(VLOOKUP($A9,'★共通（5-1-1）'!$A$9:$AH$126,8,FALSE)&amp;"","")</f>
        <v>4</v>
      </c>
      <c r="I9" s="107" t="str">
        <f>IFERROR(VLOOKUP($A9,'★共通（5-1-1）'!$A$9:$AH$126,9,FALSE)&amp;"","")</f>
        <v>4</v>
      </c>
      <c r="J9" s="107" t="str">
        <f>IFERROR(VLOOKUP($A9,'★共通（5-1-1）'!$A$9:$AH$126,10,FALSE)&amp;"","")</f>
        <v>4</v>
      </c>
      <c r="K9" s="107" t="str">
        <f>IFERROR(VLOOKUP($A9,'★共通（5-1-1）'!$A$9:$AH$126,11,FALSE)&amp;"","")</f>
        <v>4</v>
      </c>
      <c r="L9" s="107" t="str">
        <f>IFERROR(VLOOKUP($A9,'★共通（5-1-1）'!$A$9:$AH$126,19,FALSE)&amp;"","")</f>
        <v>4</v>
      </c>
      <c r="M9" s="107" t="str">
        <f>IFERROR(VLOOKUP($A9,'★共通（5-1-1）'!$A$9:$AH$126,20,FALSE)&amp;"","")</f>
        <v>4</v>
      </c>
      <c r="N9" s="65"/>
      <c r="O9" s="65"/>
      <c r="P9" s="65"/>
      <c r="Q9" s="65"/>
      <c r="R9" s="59"/>
    </row>
    <row r="10" spans="1:18" ht="259.5" customHeight="1">
      <c r="A10" s="105">
        <v>5</v>
      </c>
      <c r="B10" s="105" t="str">
        <f>IFERROR(VLOOKUP($A10,'★共通（5-1-1）'!$A$9:$AH$126,2,FALSE)&amp;"","")</f>
        <v>介護報酬の見直し</v>
      </c>
      <c r="C10" s="106" t="str">
        <f>IFERROR(VLOOKUP($A10,'★共通（5-1-1）'!$A$9:$AH$126,3,FALSE)&amp;"","")</f>
        <v>認知症専門ケア加算等の見直し</v>
      </c>
      <c r="D10" s="105" t="str">
        <f>IFERROR(VLOOKUP($A10,'★共通（5-1-1）'!$A$9:$AH$126,4,FALSE)&amp;"","")</f>
        <v>認知症専門ケア加算Ⅰ
認知症専門ケア加算Ⅱ</v>
      </c>
      <c r="E10" s="19" t="str">
        <f>IFERROR(VLOOKUP($A10,'★共通（5-1-1）'!$A$9:$AH$126,5,FALSE)&amp;"","")</f>
        <v>新</v>
      </c>
      <c r="F10" s="106" t="str">
        <f>IFERROR(VLOOKUP($A10,'★共通（5-1-1）'!$A$9:$AH$126,6,FALSE)&amp;"","")</f>
        <v>・認知症専門ケア加算等について、各介護サービスにおける認知症対応力を向上させていく観点から、以下の見直しを行う。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１）を修了した者の配置について、認知症ケアに関する専門性の高い看護師（※２）を、加算の配置要件の対象に加える。
　なお、上記の専門研修については、質を確保しつつ、ｅラーニングの活用等により受講しやすい環境整備を行う。
　※１　認知症ケアに関する専門研修
　　認知症専門ケア加算（Ⅰ）：認知症介護実践リーダー研修
　　認知症専門ケア加算（Ⅱ）：認知症介護指導者養成研修
　　認知症加算：認知症介護指導者養成研修、認知症介護実践リーダー研修、認知症介護実践者研修
　※２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v>
      </c>
      <c r="G10" s="107" t="str">
        <f>IFERROR(VLOOKUP($A10,'★共通（5-1-1）'!$A$9:$AH$126,7,FALSE)&amp;"","")</f>
        <v>9</v>
      </c>
      <c r="H10" s="107" t="str">
        <f>IFERROR(VLOOKUP($A10,'★共通（5-1-1）'!$A$9:$AH$126,8,FALSE)&amp;"","")</f>
        <v>9</v>
      </c>
      <c r="I10" s="107" t="str">
        <f>IFERROR(VLOOKUP($A10,'★共通（5-1-1）'!$A$9:$AH$126,9,FALSE)&amp;"","")</f>
        <v/>
      </c>
      <c r="J10" s="107" t="str">
        <f>IFERROR(VLOOKUP($A10,'★共通（5-1-1）'!$A$9:$AH$126,10,FALSE)&amp;"","")</f>
        <v/>
      </c>
      <c r="K10" s="107" t="str">
        <f>IFERROR(VLOOKUP($A10,'★共通（5-1-1）'!$A$9:$AH$126,11,FALSE)&amp;"","")</f>
        <v/>
      </c>
      <c r="L10" s="107" t="str">
        <f>IFERROR(VLOOKUP($A10,'★共通（5-1-1）'!$A$9:$AH$126,19,FALSE)&amp;"","")</f>
        <v>9</v>
      </c>
      <c r="M10" s="107" t="str">
        <f>IFERROR(VLOOKUP($A10,'★共通（5-1-1）'!$A$9:$AH$126,20,FALSE)&amp;"","")</f>
        <v>9</v>
      </c>
      <c r="N10" s="65"/>
      <c r="O10" s="61"/>
      <c r="P10" s="61"/>
      <c r="Q10" s="61"/>
      <c r="R10" s="59"/>
    </row>
    <row r="11" spans="1:18" ht="76.5" customHeight="1">
      <c r="A11" s="105">
        <v>6</v>
      </c>
      <c r="B11" s="105" t="str">
        <f>IFERROR(VLOOKUP($A11,'★共通（5-1-1）'!$A$9:$AH$126,2,FALSE)&amp;"","")</f>
        <v>基本方針・指定基準等</v>
      </c>
      <c r="C11" s="106" t="str">
        <f>IFERROR(VLOOKUP($A11,'★共通（5-1-1）'!$A$9:$AH$126,3,FALSE)&amp;"","")</f>
        <v>認知症に係る取組の情報公表の推進</v>
      </c>
      <c r="D11" s="105" t="str">
        <f>IFERROR(VLOOKUP($A11,'★共通（5-1-1）'!$A$9:$AH$126,4,FALSE)&amp;"","")</f>
        <v/>
      </c>
      <c r="E11" s="19" t="str">
        <f>IFERROR(VLOOKUP($A11,'★共通（5-1-1）'!$A$9:$AH$126,5,FALSE)&amp;"","")</f>
        <v/>
      </c>
      <c r="F11" s="106" t="str">
        <f>IFERROR(VLOOKUP($A11,'★共通（5-1-1）'!$A$9:$AH$126,6,FALSE)&amp;"","")</f>
        <v>・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v>
      </c>
      <c r="G11" s="107" t="str">
        <f>IFERROR(VLOOKUP($A11,'★共通（5-1-1）'!$A$9:$AH$126,7,FALSE)&amp;"","")</f>
        <v>10</v>
      </c>
      <c r="H11" s="107" t="str">
        <f>IFERROR(VLOOKUP($A11,'★共通（5-1-1）'!$A$9:$AH$126,8,FALSE)&amp;"","")</f>
        <v>10</v>
      </c>
      <c r="I11" s="107" t="str">
        <f>IFERROR(VLOOKUP($A11,'★共通（5-1-1）'!$A$9:$AH$126,9,FALSE)&amp;"","")</f>
        <v>10</v>
      </c>
      <c r="J11" s="107" t="str">
        <f>IFERROR(VLOOKUP($A11,'★共通（5-1-1）'!$A$9:$AH$126,10,FALSE)&amp;"","")</f>
        <v>10</v>
      </c>
      <c r="K11" s="107" t="str">
        <f>IFERROR(VLOOKUP($A11,'★共通（5-1-1）'!$A$9:$AH$126,11,FALSE)&amp;"","")</f>
        <v/>
      </c>
      <c r="L11" s="107" t="str">
        <f>IFERROR(VLOOKUP($A11,'★共通（5-1-1）'!$A$9:$AH$126,19,FALSE)&amp;"","")</f>
        <v>10</v>
      </c>
      <c r="M11" s="107" t="str">
        <f>IFERROR(VLOOKUP($A11,'★共通（5-1-1）'!$A$9:$AH$126,20,FALSE)&amp;"","")</f>
        <v>10</v>
      </c>
      <c r="N11" s="61"/>
      <c r="O11" s="65"/>
      <c r="P11" s="65"/>
      <c r="Q11" s="61"/>
      <c r="R11" s="59"/>
    </row>
    <row r="12" spans="1:18" ht="116.25" customHeight="1">
      <c r="A12" s="105">
        <v>8</v>
      </c>
      <c r="B12" s="105" t="str">
        <f>IFERROR(VLOOKUP($A12,'★共通（5-1-1）'!$A$9:$AH$126,2,FALSE)&amp;"","")</f>
        <v>運営基準の見直し</v>
      </c>
      <c r="C12" s="106" t="str">
        <f>IFERROR(VLOOKUP($A12,'★共通（5-1-1）'!$A$9:$AH$126,3,FALSE)&amp;"","")</f>
        <v>認知症介護基礎研修の受講の義務づけ</v>
      </c>
      <c r="D12" s="105" t="str">
        <f>IFERROR(VLOOKUP($A12,'★共通（5-1-1）'!$A$9:$AH$126,4,FALSE)&amp;"","")</f>
        <v/>
      </c>
      <c r="E12" s="19" t="str">
        <f>IFERROR(VLOOKUP($A12,'★共通（5-1-1）'!$A$9:$AH$126,5,FALSE)&amp;"","")</f>
        <v/>
      </c>
      <c r="F12" s="106" t="str">
        <f>IFERROR(VLOOKUP($A12,'★共通（5-1-1）'!$A$9:$AH$126,6,FALSE)&amp;"","")</f>
        <v>・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者について、認知症基礎研修を受講させるために必要な措置を講じることを義務づける。その際、３年の経過措置期間を設けることとするとともに，新入職員の受講についても１年の猶予期間を設けることとする。なお、認知症基礎研修については、質を確保しつつ、e ラーニングの活用等により受講しやすい環境整備を行う。</v>
      </c>
      <c r="G12" s="107" t="str">
        <f>IFERROR(VLOOKUP($A12,'★共通（5-1-1）'!$A$9:$AH$126,7,FALSE)&amp;"","")</f>
        <v/>
      </c>
      <c r="H12" s="107" t="str">
        <f>IFERROR(VLOOKUP($A12,'★共通（5-1-1）'!$A$9:$AH$126,8,FALSE)&amp;"","")</f>
        <v>12</v>
      </c>
      <c r="I12" s="107" t="str">
        <f>IFERROR(VLOOKUP($A12,'★共通（5-1-1）'!$A$9:$AH$126,9,FALSE)&amp;"","")</f>
        <v/>
      </c>
      <c r="J12" s="107" t="str">
        <f>IFERROR(VLOOKUP($A12,'★共通（5-1-1）'!$A$9:$AH$126,10,FALSE)&amp;"","")</f>
        <v/>
      </c>
      <c r="K12" s="107" t="str">
        <f>IFERROR(VLOOKUP($A12,'★共通（5-1-1）'!$A$9:$AH$126,11,FALSE)&amp;"","")</f>
        <v/>
      </c>
      <c r="L12" s="107" t="str">
        <f>IFERROR(VLOOKUP($A12,'★共通（5-1-1）'!$A$9:$AH$126,19,FALSE)&amp;"","")</f>
        <v>12</v>
      </c>
      <c r="M12" s="107" t="str">
        <f>IFERROR(VLOOKUP($A12,'★共通（5-1-1）'!$A$9:$AH$126,20,FALSE)&amp;"","")</f>
        <v>12</v>
      </c>
      <c r="N12" s="61"/>
      <c r="O12" s="61"/>
      <c r="P12" s="61"/>
      <c r="Q12" s="61"/>
      <c r="R12" s="59"/>
    </row>
    <row r="13" spans="1:18" ht="126" customHeight="1">
      <c r="A13" s="105">
        <v>15</v>
      </c>
      <c r="B13" s="105" t="str">
        <f>IFERROR(VLOOKUP($A13,'★共通（5-1-1）'!$A$9:$AH$126,2,FALSE)&amp;"","")</f>
        <v>介護報酬の見直し</v>
      </c>
      <c r="C13" s="106" t="str">
        <f>IFERROR(VLOOKUP($A13,'★共通（5-1-1）'!$A$9:$AH$126,3,FALSE)&amp;"","")</f>
        <v>訪問介護における看取り期の対応の評価</v>
      </c>
      <c r="D13" s="105" t="str">
        <f>IFERROR(VLOOKUP($A13,'★共通（5-1-1）'!$A$9:$AH$126,4,FALSE)&amp;"","")</f>
        <v/>
      </c>
      <c r="E13" s="19" t="str">
        <f>IFERROR(VLOOKUP($A13,'★共通（5-1-1）'!$A$9:$AH$126,5,FALSE)&amp;"","")</f>
        <v/>
      </c>
      <c r="F13" s="106" t="str">
        <f>IFERROR(VLOOKUP($A13,'★共通（5-1-1）'!$A$9:$AH$126,6,FALSE)&amp;"","")</f>
        <v>・看取り期における対応の充実と適切な評価を図る観点から、看取り期には頻回の訪問介護が必要とされるとともに、柔軟な対応が求められることを踏まえ、看取り期の利用者に訪問介護を提供する場合に、訪問介護に係る２時間ルール（前回提供した訪問介護からおおむね２時間未満の間隔で訪問介護が行われた場合には、２回分の介護報酬を算定するのではなく、それぞれのサービス提供に係る所要時間を合算して報酬を算定すること）の運用を弾力化し、２時間未満の間隔で訪問介護が行われた場合に、所要時間を合算せずにそれぞれの所定単位数の算定を可能とする。
（対象：医師が一般に認められている医学的知見に基づき回復の見込みがないと診断した者に訪問介護を提供する場合）</v>
      </c>
      <c r="G13" s="107" t="str">
        <f>IFERROR(VLOOKUP($A13,'★共通（5-1-1）'!$A$9:$AH$126,7,FALSE)&amp;"","")</f>
        <v>20</v>
      </c>
      <c r="H13" s="107" t="str">
        <f>IFERROR(VLOOKUP($A13,'★共通（5-1-1）'!$A$9:$AH$126,8,FALSE)&amp;"","")</f>
        <v/>
      </c>
      <c r="I13" s="107" t="str">
        <f>IFERROR(VLOOKUP($A13,'★共通（5-1-1）'!$A$9:$AH$126,9,FALSE)&amp;"","")</f>
        <v/>
      </c>
      <c r="J13" s="107" t="str">
        <f>IFERROR(VLOOKUP($A13,'★共通（5-1-1）'!$A$9:$AH$126,10,FALSE)&amp;"","")</f>
        <v/>
      </c>
      <c r="K13" s="107" t="str">
        <f>IFERROR(VLOOKUP($A13,'★共通（5-1-1）'!$A$9:$AH$126,11,FALSE)&amp;"","")</f>
        <v/>
      </c>
      <c r="L13" s="107" t="str">
        <f>IFERROR(VLOOKUP($A13,'★共通（5-1-1）'!$A$9:$AH$126,19,FALSE)&amp;"","")</f>
        <v/>
      </c>
      <c r="M13" s="107" t="str">
        <f>IFERROR(VLOOKUP($A13,'★共通（5-1-1）'!$A$9:$AH$126,20,FALSE)&amp;"","")</f>
        <v/>
      </c>
      <c r="N13" s="61"/>
      <c r="O13" s="61"/>
      <c r="P13" s="61"/>
      <c r="Q13" s="61"/>
      <c r="R13" s="59"/>
    </row>
    <row r="14" spans="1:18" ht="192" customHeight="1">
      <c r="A14" s="105">
        <v>17</v>
      </c>
      <c r="B14" s="105" t="str">
        <f>IFERROR(VLOOKUP($A14,'★共通（5-1-1）'!$A$9:$AH$126,2,FALSE)&amp;"","")</f>
        <v>運営基準の見直し</v>
      </c>
      <c r="C14" s="106" t="str">
        <f>IFERROR(VLOOKUP($A14,'★共通（5-1-1）'!$A$9:$AH$126,3,FALSE)&amp;"","")</f>
        <v>基本方針を踏まえた居宅療養管理指導の実施と多職種連携の推進</v>
      </c>
      <c r="D14" s="105" t="str">
        <f>IFERROR(VLOOKUP($A14,'★共通（5-1-1）'!$A$9:$AH$126,4,FALSE)&amp;"","")</f>
        <v/>
      </c>
      <c r="E14" s="19" t="str">
        <f>IFERROR(VLOOKUP($A14,'★共通（5-1-1）'!$A$9:$AH$126,5,FALSE)&amp;"","")</f>
        <v/>
      </c>
      <c r="F14" s="106" t="str">
        <f>IFERROR(VLOOKUP($A14,'★共通（5-1-1）'!$A$9:$AH$126,6,FALSE)&amp;"","")</f>
        <v>・居宅療養管理指導について、基本方針を踏まえ、利用者がその有する能力に応じ自立した日常生活を営むことができるよう、より適切なサービスを提供していく観点から、近年、「かかりつけ医等が患者の社会生活面の課題にも目を向け、地域社会における様々な支援へとつなげる取組」を進める動きがあることも踏まえ、また多職種間での情報共有促進の観点から、見直しを行う。
　ア 医師・歯科医師が居宅療養管理指導を行う際には、利用者の社会生活面の課題にも目を向け、地域における多様な社会資源につながるよう留意し、必要に応じて、指導、助言等を行う。
　イ 薬剤師・歯科衛生士・管理栄養士が居宅療養管理指導を行う際には、医師・歯科医師の指導、助言等につながる情報の把握に努め，必要な情報を医師、歯科医師に提供する。
　ウ 多職種間での情報共有促進の観点から、薬剤師は、療養上適切な居宅サービスが提供されるために必要があると認める場合や、居宅介護支援事業者等から求めがあった場合は、居宅サービス計画の作成、居宅サービスの提供等に必要な情報提供又は助言を行う。</v>
      </c>
      <c r="G14" s="107" t="str">
        <f>IFERROR(VLOOKUP($A14,'★共通（5-1-1）'!$A$9:$AH$126,7,FALSE)&amp;"","")</f>
        <v/>
      </c>
      <c r="H14" s="107" t="str">
        <f>IFERROR(VLOOKUP($A14,'★共通（5-1-1）'!$A$9:$AH$126,8,FALSE)&amp;"","")</f>
        <v/>
      </c>
      <c r="I14" s="107" t="str">
        <f>IFERROR(VLOOKUP($A14,'★共通（5-1-1）'!$A$9:$AH$126,9,FALSE)&amp;"","")</f>
        <v/>
      </c>
      <c r="J14" s="107" t="str">
        <f>IFERROR(VLOOKUP($A14,'★共通（5-1-1）'!$A$9:$AH$126,10,FALSE)&amp;"","")</f>
        <v/>
      </c>
      <c r="K14" s="107" t="str">
        <f>IFERROR(VLOOKUP($A14,'★共通（5-1-1）'!$A$9:$AH$126,11,FALSE)&amp;"","")</f>
        <v>23</v>
      </c>
      <c r="L14" s="107" t="str">
        <f>IFERROR(VLOOKUP($A14,'★共通（5-1-1）'!$A$9:$AH$126,19,FALSE)&amp;"","")</f>
        <v/>
      </c>
      <c r="M14" s="107" t="str">
        <f>IFERROR(VLOOKUP($A14,'★共通（5-1-1）'!$A$9:$AH$126,20,FALSE)&amp;"","")</f>
        <v/>
      </c>
      <c r="N14" s="65"/>
      <c r="O14" s="61"/>
      <c r="P14" s="61"/>
      <c r="Q14" s="61"/>
      <c r="R14" s="59"/>
    </row>
    <row r="15" spans="1:18" ht="145.5" customHeight="1">
      <c r="A15" s="105">
        <v>18</v>
      </c>
      <c r="B15" s="105" t="str">
        <f>IFERROR(VLOOKUP($A15,'★共通（5-1-1）'!$A$9:$AH$126,2,FALSE)&amp;"","")</f>
        <v>運営基準の見直し</v>
      </c>
      <c r="C15" s="106" t="str">
        <f>IFERROR(VLOOKUP($A15,'★共通（5-1-1）'!$A$9:$AH$126,3,FALSE)&amp;"","")</f>
        <v>医師・歯科医師から介護支援専門員への情報提供の充実</v>
      </c>
      <c r="D15" s="105" t="str">
        <f>IFERROR(VLOOKUP($A15,'★共通（5-1-1）'!$A$9:$AH$126,4,FALSE)&amp;"","")</f>
        <v/>
      </c>
      <c r="E15" s="19" t="str">
        <f>IFERROR(VLOOKUP($A15,'★共通（5-1-1）'!$A$9:$AH$126,5,FALSE)&amp;"","")</f>
        <v/>
      </c>
      <c r="F15" s="106" t="str">
        <f>IFERROR(VLOOKUP($A15,'★共通（5-1-1）'!$A$9:$AH$126,6,FALSE)&amp;"","")</f>
        <v>・医師・歯科医師による居宅療養管理指導について、医師・歯科医師から介護支援専門員に適時に必要な情報が提供され、ケアマネジメントに活用されるようにする観点から、算定要件である介護支援専門員への情報提供に当たっての様式について見直しを行う。
　〇医師：主治医意見書の様式を踏まえた新たな様式を設定。
　〇歯科医師：歯科疾患在宅療養管理料（医療）の様式を踏まえた新たな様式を設定。
　〇様式には、居宅要介護者の社会生活面の課題にも目を向け、地域社会における様々な支援へとつながるよう、関連の記載欄を設定。</v>
      </c>
      <c r="G15" s="107" t="str">
        <f>IFERROR(VLOOKUP($A15,'★共通（5-1-1）'!$A$9:$AH$126,7,FALSE)&amp;"","")</f>
        <v/>
      </c>
      <c r="H15" s="107" t="str">
        <f>IFERROR(VLOOKUP($A15,'★共通（5-1-1）'!$A$9:$AH$126,8,FALSE)&amp;"","")</f>
        <v/>
      </c>
      <c r="I15" s="107" t="str">
        <f>IFERROR(VLOOKUP($A15,'★共通（5-1-1）'!$A$9:$AH$126,9,FALSE)&amp;"","")</f>
        <v/>
      </c>
      <c r="J15" s="107" t="str">
        <f>IFERROR(VLOOKUP($A15,'★共通（5-1-1）'!$A$9:$AH$126,10,FALSE)&amp;"","")</f>
        <v/>
      </c>
      <c r="K15" s="107" t="str">
        <f>IFERROR(VLOOKUP($A15,'★共通（5-1-1）'!$A$9:$AH$126,11,FALSE)&amp;"","")</f>
        <v>24</v>
      </c>
      <c r="L15" s="107" t="str">
        <f>IFERROR(VLOOKUP($A15,'★共通（5-1-1）'!$A$9:$AH$126,19,FALSE)&amp;"","")</f>
        <v/>
      </c>
      <c r="M15" s="107" t="str">
        <f>IFERROR(VLOOKUP($A15,'★共通（5-1-1）'!$A$9:$AH$126,20,FALSE)&amp;"","")</f>
        <v/>
      </c>
      <c r="N15" s="65"/>
      <c r="O15" s="61"/>
      <c r="P15" s="61"/>
      <c r="Q15" s="61"/>
      <c r="R15" s="59"/>
    </row>
    <row r="16" spans="1:18" ht="98.25" customHeight="1">
      <c r="A16" s="105">
        <v>19</v>
      </c>
      <c r="B16" s="105" t="str">
        <f>IFERROR(VLOOKUP($A16,'★共通（5-1-1）'!$A$9:$AH$126,2,FALSE)&amp;"","")</f>
        <v>介護報酬の見直し</v>
      </c>
      <c r="C16" s="106" t="str">
        <f>IFERROR(VLOOKUP($A16,'★共通（5-1-1）'!$A$9:$AH$126,3,FALSE)&amp;"","")</f>
        <v>外部の管理栄養士による居宅療養管理指導の評価</v>
      </c>
      <c r="D16" s="105" t="str">
        <f>IFERROR(VLOOKUP($A16,'★共通（5-1-1）'!$A$9:$AH$126,4,FALSE)&amp;"","")</f>
        <v/>
      </c>
      <c r="E16" s="19" t="str">
        <f>IFERROR(VLOOKUP($A16,'★共通（5-1-1）'!$A$9:$AH$126,5,FALSE)&amp;"","")</f>
        <v>新</v>
      </c>
      <c r="F16" s="106" t="str">
        <f>IFERROR(VLOOKUP($A16,'★共通（5-1-1）'!$A$9:$AH$126,6,FALSE)&amp;"","")</f>
        <v>・管理栄養士による居宅療養管理指導について、居宅において栄養改善が必要な要介護高齢者が一定数いる中で、算定回数が極めて少ない現状を踏まえ、診療報酬の例も参考に、当該事業所以外（他の医療機関、介護保険施設（※）、日本栄養士会又は都道府県栄養士会が設置・運営する「栄養ケア・ステーション」）の管理栄養士が実施する場合の区分を新たに設定する。
　※ 介護保険施設は，常勤で１以上又は栄養マネジメント強化加算の算定要件の数を超えて管理栄養士を廃止している施設に限る。</v>
      </c>
      <c r="G16" s="107" t="str">
        <f>IFERROR(VLOOKUP($A16,'★共通（5-1-1）'!$A$9:$AH$126,7,FALSE)&amp;"","")</f>
        <v/>
      </c>
      <c r="H16" s="107" t="str">
        <f>IFERROR(VLOOKUP($A16,'★共通（5-1-1）'!$A$9:$AH$126,8,FALSE)&amp;"","")</f>
        <v/>
      </c>
      <c r="I16" s="107" t="str">
        <f>IFERROR(VLOOKUP($A16,'★共通（5-1-1）'!$A$9:$AH$126,9,FALSE)&amp;"","")</f>
        <v/>
      </c>
      <c r="J16" s="107" t="str">
        <f>IFERROR(VLOOKUP($A16,'★共通（5-1-1）'!$A$9:$AH$126,10,FALSE)&amp;"","")</f>
        <v/>
      </c>
      <c r="K16" s="107" t="str">
        <f>IFERROR(VLOOKUP($A16,'★共通（5-1-1）'!$A$9:$AH$126,11,FALSE)&amp;"","")</f>
        <v>25</v>
      </c>
      <c r="L16" s="107" t="str">
        <f>IFERROR(VLOOKUP($A16,'★共通（5-1-1）'!$A$9:$AH$126,19,FALSE)&amp;"","")</f>
        <v/>
      </c>
      <c r="M16" s="107" t="str">
        <f>IFERROR(VLOOKUP($A16,'★共通（5-1-1）'!$A$9:$AH$126,20,FALSE)&amp;"","")</f>
        <v/>
      </c>
      <c r="N16" s="65"/>
      <c r="O16" s="61"/>
      <c r="P16" s="61"/>
      <c r="Q16" s="61"/>
      <c r="R16" s="59"/>
    </row>
    <row r="17" spans="1:18" ht="91.5" customHeight="1">
      <c r="A17" s="105">
        <v>20</v>
      </c>
      <c r="B17" s="105" t="str">
        <f>IFERROR(VLOOKUP($A17,'★共通（5-1-1）'!$A$9:$AH$126,2,FALSE)&amp;"","")</f>
        <v>運営基準の見直し</v>
      </c>
      <c r="C17" s="106" t="str">
        <f>IFERROR(VLOOKUP($A17,'★共通（5-1-1）'!$A$9:$AH$126,3,FALSE)&amp;"","")</f>
        <v>歯科衛生士等による居宅療養管理指導の充実</v>
      </c>
      <c r="D17" s="105" t="str">
        <f>IFERROR(VLOOKUP($A17,'★共通（5-1-1）'!$A$9:$AH$126,4,FALSE)&amp;"","")</f>
        <v/>
      </c>
      <c r="E17" s="19" t="str">
        <f>IFERROR(VLOOKUP($A17,'★共通（5-1-1）'!$A$9:$AH$126,5,FALSE)&amp;"","")</f>
        <v/>
      </c>
      <c r="F17" s="106" t="str">
        <f>IFERROR(VLOOKUP($A17,'★共通（5-1-1）'!$A$9:$AH$126,6,FALSE)&amp;"","")</f>
        <v>・歯科衛生士等による居宅療養管理指導を行った場合の記録等の様式について、その充実を図る観点から、診療報酬における訪問歯科衛生指導料や歯科衛生実地指導料の記載内容を参考に新たな様式を設定する。</v>
      </c>
      <c r="G17" s="107" t="str">
        <f>IFERROR(VLOOKUP($A17,'★共通（5-1-1）'!$A$9:$AH$126,7,FALSE)&amp;"","")</f>
        <v/>
      </c>
      <c r="H17" s="107" t="str">
        <f>IFERROR(VLOOKUP($A17,'★共通（5-1-1）'!$A$9:$AH$126,8,FALSE)&amp;"","")</f>
        <v/>
      </c>
      <c r="I17" s="107" t="str">
        <f>IFERROR(VLOOKUP($A17,'★共通（5-1-1）'!$A$9:$AH$126,9,FALSE)&amp;"","")</f>
        <v/>
      </c>
      <c r="J17" s="107" t="str">
        <f>IFERROR(VLOOKUP($A17,'★共通（5-1-1）'!$A$9:$AH$126,10,FALSE)&amp;"","")</f>
        <v/>
      </c>
      <c r="K17" s="107" t="str">
        <f>IFERROR(VLOOKUP($A17,'★共通（5-1-1）'!$A$9:$AH$126,11,FALSE)&amp;"","")</f>
        <v>26</v>
      </c>
      <c r="L17" s="107" t="str">
        <f>IFERROR(VLOOKUP($A17,'★共通（5-1-1）'!$A$9:$AH$126,19,FALSE)&amp;"","")</f>
        <v/>
      </c>
      <c r="M17" s="107" t="str">
        <f>IFERROR(VLOOKUP($A17,'★共通（5-1-1）'!$A$9:$AH$126,20,FALSE)&amp;"","")</f>
        <v/>
      </c>
      <c r="N17" s="61"/>
      <c r="O17" s="61"/>
      <c r="P17" s="65"/>
      <c r="Q17" s="61"/>
      <c r="R17" s="59"/>
    </row>
    <row r="18" spans="1:18" ht="115.5" customHeight="1">
      <c r="A18" s="105">
        <v>30</v>
      </c>
      <c r="B18" s="105" t="str">
        <f>IFERROR(VLOOKUP($A18,'★共通（5-1-1）'!$A$9:$AH$126,2,FALSE)&amp;"","")</f>
        <v>介護報酬の見直し</v>
      </c>
      <c r="C18" s="106" t="str">
        <f>IFERROR(VLOOKUP($A18,'★共通（5-1-1）'!$A$9:$AH$126,3,FALSE)&amp;"","")</f>
        <v>訪問介護における通院等乗降介助の見直し</v>
      </c>
      <c r="D18" s="105" t="str">
        <f>IFERROR(VLOOKUP($A18,'★共通（5-1-1）'!$A$9:$AH$126,4,FALSE)&amp;"","")</f>
        <v>通院等乗降介助</v>
      </c>
      <c r="E18" s="19" t="str">
        <f>IFERROR(VLOOKUP($A18,'★共通（5-1-1）'!$A$9:$AH$126,5,FALSE)&amp;"","")</f>
        <v/>
      </c>
      <c r="F18" s="106" t="str">
        <f>IFERROR(VLOOKUP($A18,'★共通（5-1-1）'!$A$9:$AH$126,6,FALSE)&amp;"","")</f>
        <v>・通院等乗降介助について、利用者の身体的・経済的負担の軽減や利便性の向上の観点から、目的地が複数ある場合であっても、居宅が始点又は終点となる場合には、その間の病院等から病院等への移送や、通所系サービス・短期入所系サービスの事業所から病院等への移送といった目的地間の移送に係る乗降介助に関しても、同一の事業所が行うことを条件に、算定可能とする。この場合、通所系サービスについては利用者宅と事業所との間の送迎を行わない場合の減算を適用し、短期入所系サービスについては、利用者に対して送迎を行う場合の加算を算定できないこととする。</v>
      </c>
      <c r="G18" s="107" t="str">
        <f>IFERROR(VLOOKUP($A18,'★共通（5-1-1）'!$A$9:$AH$126,7,FALSE)&amp;"","")</f>
        <v>37</v>
      </c>
      <c r="H18" s="107" t="str">
        <f>IFERROR(VLOOKUP($A18,'★共通（5-1-1）'!$A$9:$AH$126,8,FALSE)&amp;"","")</f>
        <v/>
      </c>
      <c r="I18" s="107" t="str">
        <f>IFERROR(VLOOKUP($A18,'★共通（5-1-1）'!$A$9:$AH$126,9,FALSE)&amp;"","")</f>
        <v/>
      </c>
      <c r="J18" s="107" t="str">
        <f>IFERROR(VLOOKUP($A18,'★共通（5-1-1）'!$A$9:$AH$126,10,FALSE)&amp;"","")</f>
        <v/>
      </c>
      <c r="K18" s="107" t="str">
        <f>IFERROR(VLOOKUP($A18,'★共通（5-1-1）'!$A$9:$AH$126,11,FALSE)&amp;"","")</f>
        <v/>
      </c>
      <c r="L18" s="107" t="str">
        <f>IFERROR(VLOOKUP($A18,'★共通（5-1-1）'!$A$9:$AH$126,19,FALSE)&amp;"","")</f>
        <v/>
      </c>
      <c r="M18" s="107" t="str">
        <f>IFERROR(VLOOKUP($A18,'★共通（5-1-1）'!$A$9:$AH$126,20,FALSE)&amp;"","")</f>
        <v/>
      </c>
      <c r="N18" s="66"/>
      <c r="O18" s="64"/>
      <c r="P18" s="66"/>
      <c r="Q18" s="62"/>
      <c r="R18" s="59"/>
    </row>
    <row r="19" spans="1:18" ht="93" customHeight="1">
      <c r="A19" s="105">
        <v>31</v>
      </c>
      <c r="B19" s="105" t="str">
        <f>IFERROR(VLOOKUP($A19,'★共通（5-1-1）'!$A$9:$AH$126,2,FALSE)&amp;"","")</f>
        <v>介護報酬の見直し</v>
      </c>
      <c r="C19" s="106" t="str">
        <f>IFERROR(VLOOKUP($A19,'★共通（5-1-1）'!$A$9:$AH$126,3,FALSE)&amp;"","")</f>
        <v>訪問入浴介護の報酬の見直し</v>
      </c>
      <c r="D19" s="105" t="str">
        <f>IFERROR(VLOOKUP($A19,'★共通（5-1-1）'!$A$9:$AH$126,4,FALSE)&amp;"","")</f>
        <v>（基本報酬）</v>
      </c>
      <c r="E19" s="19" t="str">
        <f>IFERROR(VLOOKUP($A19,'★共通（5-1-1）'!$A$9:$AH$126,5,FALSE)&amp;"","")</f>
        <v/>
      </c>
      <c r="F19" s="106" t="str">
        <f>IFERROR(VLOOKUP($A19,'★共通（5-1-1）'!$A$9:$AH$126,6,FALSE)&amp;"","")</f>
        <v>・訪問入浴介護について、利用者への円滑なサービス提供と適切な評価を図る観点から、以下の見直しを行う。
　ア 新規利用者へのサービス提供に際して、事前の居宅訪問を行うなど、事業者に一定の対応が生じていることを踏まえ、新規利用者に対して、初回のサービス提供を行う前に居宅を訪問し、訪問入浴介護の利用に関する調整（浴槽の設置場所や給排水の方法の確認等）を行った場合を評価する新たな加算を創設する。※新設
　イ 清拭又は部分浴を実施した場合の減算について、サービス提供の実態を踏まえ、減算幅を見直す。※見直し</v>
      </c>
      <c r="G19" s="107" t="str">
        <f>IFERROR(VLOOKUP($A19,'★共通（5-1-1）'!$A$9:$AH$126,7,FALSE)&amp;"","")</f>
        <v/>
      </c>
      <c r="H19" s="107" t="str">
        <f>IFERROR(VLOOKUP($A19,'★共通（5-1-1）'!$A$9:$AH$126,8,FALSE)&amp;"","")</f>
        <v>38</v>
      </c>
      <c r="I19" s="107" t="str">
        <f>IFERROR(VLOOKUP($A19,'★共通（5-1-1）'!$A$9:$AH$126,9,FALSE)&amp;"","")</f>
        <v/>
      </c>
      <c r="J19" s="107" t="str">
        <f>IFERROR(VLOOKUP($A19,'★共通（5-1-1）'!$A$9:$AH$126,10,FALSE)&amp;"","")</f>
        <v/>
      </c>
      <c r="K19" s="107" t="str">
        <f>IFERROR(VLOOKUP($A19,'★共通（5-1-1）'!$A$9:$AH$126,11,FALSE)&amp;"","")</f>
        <v/>
      </c>
      <c r="L19" s="107" t="str">
        <f>IFERROR(VLOOKUP($A19,'★共通（5-1-1）'!$A$9:$AH$126,19,FALSE)&amp;"","")</f>
        <v/>
      </c>
      <c r="M19" s="107" t="str">
        <f>IFERROR(VLOOKUP($A19,'★共通（5-1-1）'!$A$9:$AH$126,20,FALSE)&amp;"","")</f>
        <v/>
      </c>
      <c r="N19" s="67"/>
      <c r="O19" s="67"/>
      <c r="P19" s="67"/>
      <c r="Q19" s="62"/>
      <c r="R19" s="59"/>
    </row>
    <row r="20" spans="1:18" ht="77.25" customHeight="1">
      <c r="A20" s="105">
        <v>32</v>
      </c>
      <c r="B20" s="105" t="str">
        <f>IFERROR(VLOOKUP($A20,'★共通（5-1-1）'!$A$9:$AH$126,2,FALSE)&amp;"","")</f>
        <v>介護報酬の見直し</v>
      </c>
      <c r="C20" s="106" t="str">
        <f>IFERROR(VLOOKUP($A20,'★共通（5-1-1）'!$A$9:$AH$126,3,FALSE)&amp;"","")</f>
        <v>退院当日の訪問看護</v>
      </c>
      <c r="D20" s="105" t="str">
        <f>IFERROR(VLOOKUP($A20,'★共通（5-1-1）'!$A$9:$AH$126,4,FALSE)&amp;"","")</f>
        <v/>
      </c>
      <c r="E20" s="19" t="str">
        <f>IFERROR(VLOOKUP($A20,'★共通（5-1-1）'!$A$9:$AH$126,5,FALSE)&amp;"","")</f>
        <v/>
      </c>
      <c r="F20" s="106" t="str">
        <f>IFERROR(VLOOKUP($A20,'★共通（5-1-1）'!$A$9:$AH$126,6,FALSE)&amp;"","")</f>
        <v>・利用者のニーズに対応し在宅での療養環境を早期に整える観点から、退院・退所当日の訪問看護について、現行の特別管理加算の対象に該当する者に加えて、診療報酬上の取扱いと同様に、主治の医師が必要と認める場合は算定を可能とする。</v>
      </c>
      <c r="G20" s="107" t="str">
        <f>IFERROR(VLOOKUP($A20,'★共通（5-1-1）'!$A$9:$AH$126,7,FALSE)&amp;"","")</f>
        <v/>
      </c>
      <c r="H20" s="107" t="str">
        <f>IFERROR(VLOOKUP($A20,'★共通（5-1-1）'!$A$9:$AH$126,8,FALSE)&amp;"","")</f>
        <v/>
      </c>
      <c r="I20" s="107" t="str">
        <f>IFERROR(VLOOKUP($A20,'★共通（5-1-1）'!$A$9:$AH$126,9,FALSE)&amp;"","")</f>
        <v>39</v>
      </c>
      <c r="J20" s="107" t="str">
        <f>IFERROR(VLOOKUP($A20,'★共通（5-1-1）'!$A$9:$AH$126,10,FALSE)&amp;"","")</f>
        <v/>
      </c>
      <c r="K20" s="107" t="str">
        <f>IFERROR(VLOOKUP($A20,'★共通（5-1-1）'!$A$9:$AH$126,11,FALSE)&amp;"","")</f>
        <v/>
      </c>
      <c r="L20" s="107" t="str">
        <f>IFERROR(VLOOKUP($A20,'★共通（5-1-1）'!$A$9:$AH$126,19,FALSE)&amp;"","")</f>
        <v/>
      </c>
      <c r="M20" s="107" t="str">
        <f>IFERROR(VLOOKUP($A20,'★共通（5-1-1）'!$A$9:$AH$126,20,FALSE)&amp;"","")</f>
        <v/>
      </c>
      <c r="N20" s="61"/>
      <c r="O20" s="61"/>
      <c r="P20" s="61"/>
      <c r="Q20" s="61"/>
      <c r="R20" s="59"/>
    </row>
    <row r="21" spans="1:18" ht="152.25" customHeight="1">
      <c r="A21" s="105">
        <v>33</v>
      </c>
      <c r="B21" s="105" t="str">
        <f>IFERROR(VLOOKUP($A21,'★共通（5-1-1）'!$A$9:$AH$126,2,FALSE)&amp;"","")</f>
        <v>介護報酬の見直し</v>
      </c>
      <c r="C21" s="106" t="str">
        <f>IFERROR(VLOOKUP($A21,'★共通（5-1-1）'!$A$9:$AH$126,3,FALSE)&amp;"","")</f>
        <v xml:space="preserve">看護体制強化加算の見直し
</v>
      </c>
      <c r="D21" s="105" t="str">
        <f>IFERROR(VLOOKUP($A21,'★共通（5-1-1）'!$A$9:$AH$126,4,FALSE)&amp;"","")</f>
        <v>看護体制強化加算</v>
      </c>
      <c r="E21" s="19" t="str">
        <f>IFERROR(VLOOKUP($A21,'★共通（5-1-1）'!$A$9:$AH$126,5,FALSE)&amp;"","")</f>
        <v/>
      </c>
      <c r="F21" s="106" t="str">
        <f>IFERROR(VLOOKUP($A21,'★共通（5-1-1）'!$A$9:$AH$126,6,FALSE)&amp;"","")</f>
        <v>・訪問看護の看護体制強化加算について、医療ニーズのある要介護者等の在宅療養を支える環境を整える観点や訪問看護の機能強化を図る観点から、以下の見直しを行う。
　ア 利用者の実態等も踏まえて、「特別管理加算を算定した割合 30％以上」の要件を、「20％以上」に見直す。この際、当該要件緩和や、介護予防訪問看護についてはターミナルケア加算の要件が含まれていないことを踏まえて、訪問看護の看護体制強化加算（Ⅰ）及び（Ⅱ）並びに介護予防訪問看護の看護体制強化加算の評価の見直しを行う。※要件
　イ サービスの継続性に配慮しつつ、指定（介護予防）訪問看護の提供に当たる従業員に占める看護職員の割合を６割以上とする要件を新たに設ける。その際、２年の経過措置期間を設けることとする。※要件、経過措置</v>
      </c>
      <c r="G21" s="107" t="str">
        <f>IFERROR(VLOOKUP($A21,'★共通（5-1-1）'!$A$9:$AH$126,7,FALSE)&amp;"","")</f>
        <v/>
      </c>
      <c r="H21" s="107" t="str">
        <f>IFERROR(VLOOKUP($A21,'★共通（5-1-1）'!$A$9:$AH$126,8,FALSE)&amp;"","")</f>
        <v/>
      </c>
      <c r="I21" s="107" t="str">
        <f>IFERROR(VLOOKUP($A21,'★共通（5-1-1）'!$A$9:$AH$126,9,FALSE)&amp;"","")</f>
        <v>40</v>
      </c>
      <c r="J21" s="107" t="str">
        <f>IFERROR(VLOOKUP($A21,'★共通（5-1-1）'!$A$9:$AH$126,10,FALSE)&amp;"","")</f>
        <v/>
      </c>
      <c r="K21" s="107" t="str">
        <f>IFERROR(VLOOKUP($A21,'★共通（5-1-1）'!$A$9:$AH$126,11,FALSE)&amp;"","")</f>
        <v/>
      </c>
      <c r="L21" s="107" t="str">
        <f>IFERROR(VLOOKUP($A21,'★共通（5-1-1）'!$A$9:$AH$126,19,FALSE)&amp;"","")</f>
        <v/>
      </c>
      <c r="M21" s="107" t="str">
        <f>IFERROR(VLOOKUP($A21,'★共通（5-1-1）'!$A$9:$AH$126,20,FALSE)&amp;"","")</f>
        <v/>
      </c>
      <c r="N21" s="61"/>
      <c r="O21" s="61"/>
      <c r="P21" s="61"/>
      <c r="Q21" s="61"/>
      <c r="R21" s="59"/>
    </row>
    <row r="22" spans="1:18" ht="182.25" customHeight="1">
      <c r="A22" s="105">
        <v>43</v>
      </c>
      <c r="B22" s="105" t="str">
        <f>IFERROR(VLOOKUP($A22,'★共通（5-1-1）'!$A$9:$AH$126,2,FALSE)&amp;"","")</f>
        <v>介護報酬の見直し</v>
      </c>
      <c r="C22" s="106" t="str">
        <f>IFERROR(VLOOKUP($A22,'★共通（5-1-1）'!$A$9:$AH$126,3,FALSE)&amp;"","")</f>
        <v>離島や中山間地域等におけるサービスの充実</v>
      </c>
      <c r="D22" s="105" t="str">
        <f>IFERROR(VLOOKUP($A22,'★共通（5-1-1）'!$A$9:$AH$126,4,FALSE)&amp;"","")</f>
        <v>特別地域加算
中山間地域等における小規模事業所加算
中山間地域等に居住する者へのサービス提供加算</v>
      </c>
      <c r="E22" s="19" t="str">
        <f>IFERROR(VLOOKUP($A22,'★共通（5-1-1）'!$A$9:$AH$126,5,FALSE)&amp;"","")</f>
        <v/>
      </c>
      <c r="F22" s="106" t="str">
        <f>IFERROR(VLOOKUP($A22,'★共通（5-1-1）'!$A$9:$AH$126,6,FALSE)&amp;"","")</f>
        <v>・離島や中山間地域等の要介護者に対する介護サービスの提供を促進する観点から、以下の見直しを行う。他のサービスと同様、これらの加算については、区分支給限度基準額の算定に含めないこととする。
　ア 夜間対応型訪問介護について、移動のコストを適切に評価する観点からも、他の訪問系サービスと同様に、特別地域加算、中山間地域等における小規模事業所加算、中山間地域等に居住する者へのサービス提供加算の対象とする。
　イ 認知症対応型通所介護について、他の通所系サービスと同様に、中山間地域等に居住する者へのサービス提供加算の対象とする。
　ウ 小規模多機能型居宅介護及び看護小規模多機能型居宅介護について、「訪問」も提供することを踏まえ、移動のコストを適切に評価する観点からも、訪問系サービスと同様に、特別地域加算、中山間地域等における小規模事業所加算の対象とする。</v>
      </c>
      <c r="G22" s="107" t="str">
        <f>IFERROR(VLOOKUP($A22,'★共通（5-1-1）'!$A$9:$AH$126,7,FALSE)&amp;"","")</f>
        <v/>
      </c>
      <c r="H22" s="107" t="str">
        <f>IFERROR(VLOOKUP($A22,'★共通（5-1-1）'!$A$9:$AH$126,8,FALSE)&amp;"","")</f>
        <v/>
      </c>
      <c r="I22" s="107" t="str">
        <f>IFERROR(VLOOKUP($A22,'★共通（5-1-1）'!$A$9:$AH$126,9,FALSE)&amp;"","")</f>
        <v/>
      </c>
      <c r="J22" s="107" t="str">
        <f>IFERROR(VLOOKUP($A22,'★共通（5-1-1）'!$A$9:$AH$126,10,FALSE)&amp;"","")</f>
        <v/>
      </c>
      <c r="K22" s="107" t="str">
        <f>IFERROR(VLOOKUP($A22,'★共通（5-1-1）'!$A$9:$AH$126,11,FALSE)&amp;"","")</f>
        <v/>
      </c>
      <c r="L22" s="107" t="str">
        <f>IFERROR(VLOOKUP($A22,'★共通（5-1-1）'!$A$9:$AH$126,19,FALSE)&amp;"","")</f>
        <v/>
      </c>
      <c r="M22" s="107" t="str">
        <f>IFERROR(VLOOKUP($A22,'★共通（5-1-1）'!$A$9:$AH$126,20,FALSE)&amp;"","")</f>
        <v>58</v>
      </c>
      <c r="N22" s="62"/>
      <c r="O22" s="62"/>
      <c r="P22" s="62"/>
      <c r="Q22" s="62"/>
      <c r="R22" s="59"/>
    </row>
    <row r="23" spans="1:18" ht="91.5" customHeight="1">
      <c r="A23" s="105">
        <v>47</v>
      </c>
      <c r="B23" s="105" t="str">
        <f>IFERROR(VLOOKUP($A23,'★共通（5-1-1）'!$A$9:$AH$126,2,FALSE)&amp;"","")</f>
        <v>介護報酬の見直し</v>
      </c>
      <c r="C23" s="106" t="str">
        <f>IFERROR(VLOOKUP($A23,'★共通（5-1-1）'!$A$9:$AH$126,3,FALSE)&amp;"","")</f>
        <v xml:space="preserve">特例居宅介護サービス費による地域の実情に応じたサービス提供の確保
</v>
      </c>
      <c r="D23" s="105" t="str">
        <f>IFERROR(VLOOKUP($A23,'★共通（5-1-1）'!$A$9:$AH$126,4,FALSE)&amp;"","")</f>
        <v/>
      </c>
      <c r="E23" s="19" t="str">
        <f>IFERROR(VLOOKUP($A23,'★共通（5-1-1）'!$A$9:$AH$126,5,FALSE)&amp;"","")</f>
        <v/>
      </c>
      <c r="F23" s="106" t="str">
        <f>IFERROR(VLOOKUP($A23,'★共通（5-1-1）'!$A$9:$AH$126,6,FALSE)&amp;"","")</f>
        <v>・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v>
      </c>
      <c r="G23" s="107" t="str">
        <f>IFERROR(VLOOKUP($A23,'★共通（5-1-1）'!$A$9:$AH$126,7,FALSE)&amp;"","")</f>
        <v>64</v>
      </c>
      <c r="H23" s="107" t="str">
        <f>IFERROR(VLOOKUP($A23,'★共通（5-1-1）'!$A$9:$AH$126,8,FALSE)&amp;"","")</f>
        <v>64</v>
      </c>
      <c r="I23" s="107" t="str">
        <f>IFERROR(VLOOKUP($A23,'★共通（5-1-1）'!$A$9:$AH$126,9,FALSE)&amp;"","")</f>
        <v>64</v>
      </c>
      <c r="J23" s="107" t="str">
        <f>IFERROR(VLOOKUP($A23,'★共通（5-1-1）'!$A$9:$AH$126,10,FALSE)&amp;"","")</f>
        <v>64</v>
      </c>
      <c r="K23" s="107" t="str">
        <f>IFERROR(VLOOKUP($A23,'★共通（5-1-1）'!$A$9:$AH$126,11,FALSE)&amp;"","")</f>
        <v>64</v>
      </c>
      <c r="L23" s="107" t="str">
        <f>IFERROR(VLOOKUP($A23,'★共通（5-1-1）'!$A$9:$AH$126,19,FALSE)&amp;"","")</f>
        <v>64</v>
      </c>
      <c r="M23" s="107" t="str">
        <f>IFERROR(VLOOKUP($A23,'★共通（5-1-1）'!$A$9:$AH$126,20,FALSE)&amp;"","")</f>
        <v>64</v>
      </c>
      <c r="N23" s="61"/>
      <c r="O23" s="61"/>
      <c r="P23" s="61"/>
      <c r="Q23" s="61"/>
      <c r="R23" s="59"/>
    </row>
    <row r="24" spans="1:18" ht="139.5" customHeight="1">
      <c r="A24" s="105">
        <v>48</v>
      </c>
      <c r="B24" s="105" t="str">
        <f>IFERROR(VLOOKUP($A24,'★共通（5-1-1）'!$A$9:$AH$126,2,FALSE)&amp;"","")</f>
        <v>運営基準の見直し</v>
      </c>
      <c r="C24" s="106" t="str">
        <f>IFERROR(VLOOKUP($A24,'★共通（5-1-1）'!$A$9:$AH$126,3,FALSE)&amp;"","")</f>
        <v>リハビリテーション・機能訓練、口腔、栄養の取組の一体的な推進</v>
      </c>
      <c r="D24" s="105" t="str">
        <f>IFERROR(VLOOKUP($A24,'★共通（5-1-1）'!$A$9:$AH$126,4,FALSE)&amp;"","")</f>
        <v/>
      </c>
      <c r="E24" s="19" t="str">
        <f>IFERROR(VLOOKUP($A24,'★共通（5-1-1）'!$A$9:$AH$126,5,FALSE)&amp;"","")</f>
        <v/>
      </c>
      <c r="F24" s="106" t="str">
        <f>IFERROR(VLOOKUP($A24,'★共通（5-1-1）'!$A$9:$AH$126,6,FALSE)&amp;"","")</f>
        <v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v>
      </c>
      <c r="G24" s="107" t="str">
        <f>IFERROR(VLOOKUP($A24,'★共通（5-1-1）'!$A$9:$AH$126,7,FALSE)&amp;"","")</f>
        <v/>
      </c>
      <c r="H24" s="107" t="str">
        <f>IFERROR(VLOOKUP($A24,'★共通（5-1-1）'!$A$9:$AH$126,8,FALSE)&amp;"","")</f>
        <v/>
      </c>
      <c r="I24" s="107" t="str">
        <f>IFERROR(VLOOKUP($A24,'★共通（5-1-1）'!$A$9:$AH$126,9,FALSE)&amp;"","")</f>
        <v/>
      </c>
      <c r="J24" s="107" t="str">
        <f>IFERROR(VLOOKUP($A24,'★共通（5-1-1）'!$A$9:$AH$126,10,FALSE)&amp;"","")</f>
        <v>67</v>
      </c>
      <c r="K24" s="107" t="str">
        <f>IFERROR(VLOOKUP($A24,'★共通（5-1-1）'!$A$9:$AH$126,11,FALSE)&amp;"","")</f>
        <v/>
      </c>
      <c r="L24" s="107" t="str">
        <f>IFERROR(VLOOKUP($A24,'★共通（5-1-1）'!$A$9:$AH$126,19,FALSE)&amp;"","")</f>
        <v/>
      </c>
      <c r="M24" s="107" t="str">
        <f>IFERROR(VLOOKUP($A24,'★共通（5-1-1）'!$A$9:$AH$126,20,FALSE)&amp;"","")</f>
        <v/>
      </c>
      <c r="N24" s="61"/>
      <c r="O24" s="61"/>
      <c r="P24" s="61"/>
      <c r="Q24" s="61"/>
      <c r="R24" s="59"/>
    </row>
    <row r="25" spans="1:18" ht="265.5" customHeight="1">
      <c r="A25" s="105">
        <v>49</v>
      </c>
      <c r="B25" s="105" t="str">
        <f>IFERROR(VLOOKUP($A25,'★共通（5-1-1）'!$A$9:$AH$126,2,FALSE)&amp;"","")</f>
        <v>介護報酬の見直し</v>
      </c>
      <c r="C25" s="106" t="str">
        <f>IFERROR(VLOOKUP($A25,'★共通（5-1-1）'!$A$9:$AH$126,3,FALSE)&amp;"","")</f>
        <v>リハビリテーションマネジメント加算の見直し</v>
      </c>
      <c r="D25" s="105" t="str">
        <f>IFERROR(VLOOKUP($A25,'★共通（5-1-1）'!$A$9:$AH$126,4,FALSE)&amp;"","")</f>
        <v>リハビリテーションマネジメント加算</v>
      </c>
      <c r="E25" s="19" t="str">
        <f>IFERROR(VLOOKUP($A25,'★共通（5-1-1）'!$A$9:$AH$126,5,FALSE)&amp;"","")</f>
        <v/>
      </c>
      <c r="F25" s="106" t="str">
        <f>IFERROR(VLOOKUP($A25,'★共通（5-1-1）'!$A$9:$AH$126,6,FALSE)&amp;"","")</f>
        <v>・自立支援・重度化防止に向けた更なる質の高い取組を促す観点から、リハビリテーションマネジメント加算について、以下の見直しを行う。
　ア 報酬体系の簡素化と事務負担軽減の観点から、算定率の高いリハビリテーションマネジメント加算（Ⅰ）及び介護予防訪問・通所リハビリテーションのリハビリテーションマネジメント加算は廃止し、同加算の算定要件は基本報酬の算定要件とし、基本報酬で評価を行う。
　イ 訪問リハビリテーションにおける同加算と通所リハビリテーションの同加算の評価の整合性を図る観点から、リハビリテーションマネジメント加算（Ⅱ）及び（Ⅲ）の評価の見直しを行う。
　ウ 令和３年度からの CHASE・VISIT の一体的な運用に伴い、リハビリテーションマネジメント加算（Ⅳ）を廃止するとともに、定期的なリハビリテーション会議によるリハビリテーション計画の見直しが要件とされているリハビリテーションマネジメント加算（Ⅱ）及び（Ⅲ）それぞれにおいて、事業所が ＣHASE・VISIT へデータを提出しフィードバックを受けPDCA サイクルを推進することを評価する。（※２（１）イ参照）
　エ CHASE・VISIT への利用者情報の入力負担の軽減及びよりフィードバックに適するデータを優先的に収集する観点から、リハビリテーション実施計画書の項目について、CHASE・VISIT にデータ提供する場合の必須項目と任意項目を定める。
　オ リハビリテーションマネジメント加算の算定要件の一つである「定期的な会議の開催」について、利用者の了解を得た上で、テレビ会議等の対面を伴わない方法により開催することを可能とする。（※４（２）④参照）</v>
      </c>
      <c r="G25" s="107" t="str">
        <f>IFERROR(VLOOKUP($A25,'★共通（5-1-1）'!$A$9:$AH$126,7,FALSE)&amp;"","")</f>
        <v/>
      </c>
      <c r="H25" s="107" t="str">
        <f>IFERROR(VLOOKUP($A25,'★共通（5-1-1）'!$A$9:$AH$126,8,FALSE)&amp;"","")</f>
        <v/>
      </c>
      <c r="I25" s="107" t="str">
        <f>IFERROR(VLOOKUP($A25,'★共通（5-1-1）'!$A$9:$AH$126,9,FALSE)&amp;"","")</f>
        <v/>
      </c>
      <c r="J25" s="107" t="str">
        <f>IFERROR(VLOOKUP($A25,'★共通（5-1-1）'!$A$9:$AH$126,10,FALSE)&amp;"","")</f>
        <v>68-72</v>
      </c>
      <c r="K25" s="107" t="str">
        <f>IFERROR(VLOOKUP($A25,'★共通（5-1-1）'!$A$9:$AH$126,11,FALSE)&amp;"","")</f>
        <v/>
      </c>
      <c r="L25" s="107" t="str">
        <f>IFERROR(VLOOKUP($A25,'★共通（5-1-1）'!$A$9:$AH$126,19,FALSE)&amp;"","")</f>
        <v/>
      </c>
      <c r="M25" s="107" t="str">
        <f>IFERROR(VLOOKUP($A25,'★共通（5-1-1）'!$A$9:$AH$126,20,FALSE)&amp;"","")</f>
        <v/>
      </c>
      <c r="N25" s="61"/>
      <c r="O25" s="61"/>
      <c r="P25" s="61"/>
      <c r="Q25" s="61"/>
      <c r="R25" s="59"/>
    </row>
    <row r="26" spans="1:18" ht="88.5" customHeight="1">
      <c r="A26" s="105">
        <v>51</v>
      </c>
      <c r="B26" s="105" t="str">
        <f>IFERROR(VLOOKUP($A26,'★共通（5-1-1）'!$A$9:$AH$126,2,FALSE)&amp;"","")</f>
        <v>介護報酬の見直し</v>
      </c>
      <c r="C26" s="106" t="str">
        <f>IFERROR(VLOOKUP($A26,'★共通（5-1-1）'!$A$9:$AH$126,3,FALSE)&amp;"","")</f>
        <v>退院・退所直後のリハビリテーションの充実</v>
      </c>
      <c r="D26" s="105" t="str">
        <f>IFERROR(VLOOKUP($A26,'★共通（5-1-1）'!$A$9:$AH$126,4,FALSE)&amp;"","")</f>
        <v/>
      </c>
      <c r="E26" s="19" t="str">
        <f>IFERROR(VLOOKUP($A26,'★共通（5-1-1）'!$A$9:$AH$126,5,FALSE)&amp;"","")</f>
        <v/>
      </c>
      <c r="F26" s="106" t="str">
        <f>IFERROR(VLOOKUP($A26,'★共通（5-1-1）'!$A$9:$AH$126,6,FALSE)&amp;"","")</f>
        <v>・１週に６回を限度として算定が認められている訪問リハビリテーションについて、退院・退所直後のリハビリテーションの充実を図る観点から、退院・退所の日から起算して３月以内の利用者に対しては、診療報酬の例も参考に、週 12 回まで算定を可能とする。※要件</v>
      </c>
      <c r="G26" s="107" t="str">
        <f>IFERROR(VLOOKUP($A26,'★共通（5-1-1）'!$A$9:$AH$126,7,FALSE)&amp;"","")</f>
        <v/>
      </c>
      <c r="H26" s="107" t="str">
        <f>IFERROR(VLOOKUP($A26,'★共通（5-1-1）'!$A$9:$AH$126,8,FALSE)&amp;"","")</f>
        <v/>
      </c>
      <c r="I26" s="107" t="str">
        <f>IFERROR(VLOOKUP($A26,'★共通（5-1-1）'!$A$9:$AH$126,9,FALSE)&amp;"","")</f>
        <v/>
      </c>
      <c r="J26" s="107" t="str">
        <f>IFERROR(VLOOKUP($A26,'★共通（5-1-1）'!$A$9:$AH$126,10,FALSE)&amp;"","")</f>
        <v>74</v>
      </c>
      <c r="K26" s="107" t="str">
        <f>IFERROR(VLOOKUP($A26,'★共通（5-1-1）'!$A$9:$AH$126,11,FALSE)&amp;"","")</f>
        <v/>
      </c>
      <c r="L26" s="107" t="str">
        <f>IFERROR(VLOOKUP($A26,'★共通（5-1-1）'!$A$9:$AH$126,19,FALSE)&amp;"","")</f>
        <v/>
      </c>
      <c r="M26" s="107" t="str">
        <f>IFERROR(VLOOKUP($A26,'★共通（5-1-1）'!$A$9:$AH$126,20,FALSE)&amp;"","")</f>
        <v/>
      </c>
      <c r="N26" s="61"/>
      <c r="O26" s="61"/>
      <c r="P26" s="61"/>
      <c r="Q26" s="61"/>
      <c r="R26" s="59"/>
    </row>
    <row r="27" spans="1:18" ht="153.75" customHeight="1">
      <c r="A27" s="105">
        <v>52</v>
      </c>
      <c r="B27" s="105" t="str">
        <f>IFERROR(VLOOKUP($A27,'★共通（5-1-1）'!$A$9:$AH$126,2,FALSE)&amp;"","")</f>
        <v>介護報酬の見直し</v>
      </c>
      <c r="C27" s="106" t="str">
        <f>IFERROR(VLOOKUP($A27,'★共通（5-1-1）'!$A$9:$AH$126,3,FALSE)&amp;"","")</f>
        <v>社会参加支援加算の見直し</v>
      </c>
      <c r="D27" s="105" t="str">
        <f>IFERROR(VLOOKUP($A27,'★共通（5-1-1）'!$A$9:$AH$126,4,FALSE)&amp;"","")</f>
        <v>移行支援加算</v>
      </c>
      <c r="E27" s="19" t="str">
        <f>IFERROR(VLOOKUP($A27,'★共通（5-1-1）'!$A$9:$AH$126,5,FALSE)&amp;"","")</f>
        <v/>
      </c>
      <c r="F27" s="106" t="str">
        <f>IFERROR(VLOOKUP($A27,'★共通（5-1-1）'!$A$9:$AH$126,6,FALSE)&amp;"","")</f>
        <v>・社会参加支援加算について、算定要件である「社会参加への移行状況」の達成状況等を踏まえ、利用者に対する適時・適切なリハビリテーションの提供を一層促進する観点から、以下の見直しを行う。
　ア 算定要件である、社会参加への移行状況の計算式と、リハビリテーションの利用の回転率について、実情に応じて見直す。
　イ リハビリテーションの提供終了後、一定期間内に居宅訪問等により社会参加への移行が３月以上継続する見込みであることを確認する算定要件について、提供終了後１月後の移行の状況を電話等で確認することに変更する。また、移行を円滑に進める観点から、リハビリテーション計画書を移行先の事業所に提供することを算定要件に加える。
　ウ 加算の趣旨や内容を踏まえて、加算の名称を「移行支援加算」とする。※要件、名称</v>
      </c>
      <c r="G27" s="107" t="str">
        <f>IFERROR(VLOOKUP($A27,'★共通（5-1-1）'!$A$9:$AH$126,7,FALSE)&amp;"","")</f>
        <v/>
      </c>
      <c r="H27" s="107" t="str">
        <f>IFERROR(VLOOKUP($A27,'★共通（5-1-1）'!$A$9:$AH$126,8,FALSE)&amp;"","")</f>
        <v/>
      </c>
      <c r="I27" s="107" t="str">
        <f>IFERROR(VLOOKUP($A27,'★共通（5-1-1）'!$A$9:$AH$126,9,FALSE)&amp;"","")</f>
        <v/>
      </c>
      <c r="J27" s="107" t="str">
        <f>IFERROR(VLOOKUP($A27,'★共通（5-1-1）'!$A$9:$AH$126,10,FALSE)&amp;"","")</f>
        <v>75</v>
      </c>
      <c r="K27" s="107" t="str">
        <f>IFERROR(VLOOKUP($A27,'★共通（5-1-1）'!$A$9:$AH$126,11,FALSE)&amp;"","")</f>
        <v/>
      </c>
      <c r="L27" s="107" t="str">
        <f>IFERROR(VLOOKUP($A27,'★共通（5-1-1）'!$A$9:$AH$126,19,FALSE)&amp;"","")</f>
        <v/>
      </c>
      <c r="M27" s="107" t="str">
        <f>IFERROR(VLOOKUP($A27,'★共通（5-1-1）'!$A$9:$AH$126,20,FALSE)&amp;"","")</f>
        <v/>
      </c>
      <c r="N27" s="61"/>
      <c r="O27" s="61"/>
      <c r="P27" s="61"/>
      <c r="Q27" s="61"/>
      <c r="R27" s="59"/>
    </row>
    <row r="28" spans="1:18" ht="64.5" customHeight="1">
      <c r="A28" s="105">
        <v>54</v>
      </c>
      <c r="B28" s="105" t="str">
        <f>IFERROR(VLOOKUP($A28,'★共通（5-1-1）'!$A$9:$AH$126,2,FALSE)&amp;"","")</f>
        <v>基本方針・指定基準等</v>
      </c>
      <c r="C28" s="106" t="str">
        <f>IFERROR(VLOOKUP($A28,'★共通（5-1-1）'!$A$9:$AH$126,3,FALSE)&amp;"","")</f>
        <v>リハビリテーション計画書と個別機能訓練計画書の書式の見直し</v>
      </c>
      <c r="D28" s="105" t="str">
        <f>IFERROR(VLOOKUP($A28,'★共通（5-1-1）'!$A$9:$AH$126,4,FALSE)&amp;"","")</f>
        <v/>
      </c>
      <c r="E28" s="19" t="str">
        <f>IFERROR(VLOOKUP($A28,'★共通（5-1-1）'!$A$9:$AH$126,5,FALSE)&amp;"","")</f>
        <v/>
      </c>
      <c r="F28" s="106" t="str">
        <f>IFERROR(VLOOKUP($A28,'★共通（5-1-1）'!$A$9:$AH$126,6,FALSE)&amp;"","")</f>
        <v>・業務効率化の観点から、リハビリテーション計画書と個別機能訓練計画書の項目の共通化を行うとともに、リハビリテーション計画書の固有の項目について、整理簡素化を図る。</v>
      </c>
      <c r="G28" s="107" t="str">
        <f>IFERROR(VLOOKUP($A28,'★共通（5-1-1）'!$A$9:$AH$126,7,FALSE)&amp;"","")</f>
        <v/>
      </c>
      <c r="H28" s="107" t="str">
        <f>IFERROR(VLOOKUP($A28,'★共通（5-1-1）'!$A$9:$AH$126,8,FALSE)&amp;"","")</f>
        <v/>
      </c>
      <c r="I28" s="107" t="str">
        <f>IFERROR(VLOOKUP($A28,'★共通（5-1-1）'!$A$9:$AH$126,9,FALSE)&amp;"","")</f>
        <v/>
      </c>
      <c r="J28" s="107" t="str">
        <f>IFERROR(VLOOKUP($A28,'★共通（5-1-1）'!$A$9:$AH$126,10,FALSE)&amp;"","")</f>
        <v>78</v>
      </c>
      <c r="K28" s="107" t="str">
        <f>IFERROR(VLOOKUP($A28,'★共通（5-1-1）'!$A$9:$AH$126,11,FALSE)&amp;"","")</f>
        <v/>
      </c>
      <c r="L28" s="107" t="str">
        <f>IFERROR(VLOOKUP($A28,'★共通（5-1-1）'!$A$9:$AH$126,19,FALSE)&amp;"","")</f>
        <v/>
      </c>
      <c r="M28" s="107" t="str">
        <f>IFERROR(VLOOKUP($A28,'★共通（5-1-1）'!$A$9:$AH$126,20,FALSE)&amp;"","")</f>
        <v/>
      </c>
      <c r="N28" s="61"/>
      <c r="O28" s="61"/>
      <c r="P28" s="61"/>
      <c r="Q28" s="61"/>
      <c r="R28" s="59"/>
    </row>
    <row r="29" spans="1:18" ht="216.75" customHeight="1">
      <c r="A29" s="105">
        <v>55</v>
      </c>
      <c r="B29" s="105" t="str">
        <f>IFERROR(VLOOKUP($A29,'★共通（5-1-1）'!$A$9:$AH$126,2,FALSE)&amp;"","")</f>
        <v>介護報酬の見直し</v>
      </c>
      <c r="C29" s="106" t="str">
        <f>IFERROR(VLOOKUP($A29,'★共通（5-1-1）'!$A$9:$AH$126,3,FALSE)&amp;"","")</f>
        <v>生活機能向上連携加算の見直し</v>
      </c>
      <c r="D29" s="105" t="str">
        <f>IFERROR(VLOOKUP($A29,'★共通（5-1-1）'!$A$9:$AH$126,4,FALSE)&amp;"","")</f>
        <v>生活機能向上連携加算Ⅰ（新）
生活機能向上連携加算Ⅱ</v>
      </c>
      <c r="E29" s="19" t="str">
        <f>IFERROR(VLOOKUP($A29,'★共通（5-1-1）'!$A$9:$AH$126,5,FALSE)&amp;"","")</f>
        <v/>
      </c>
      <c r="F29" s="106" t="str">
        <f>IFERROR(VLOOKUP($A29,'★共通（5-1-1）'!$A$9:$AH$126,6,FALSE)&amp;"","")</f>
        <v>・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v>
      </c>
      <c r="G29" s="107" t="str">
        <f>IFERROR(VLOOKUP($A29,'★共通（5-1-1）'!$A$9:$AH$126,7,FALSE)&amp;"","")</f>
        <v>79
・
80</v>
      </c>
      <c r="H29" s="107" t="str">
        <f>IFERROR(VLOOKUP($A29,'★共通（5-1-1）'!$A$9:$AH$126,8,FALSE)&amp;"","")</f>
        <v/>
      </c>
      <c r="I29" s="107" t="str">
        <f>IFERROR(VLOOKUP($A29,'★共通（5-1-1）'!$A$9:$AH$126,9,FALSE)&amp;"","")</f>
        <v/>
      </c>
      <c r="J29" s="107" t="str">
        <f>IFERROR(VLOOKUP($A29,'★共通（5-1-1）'!$A$9:$AH$126,10,FALSE)&amp;"","")</f>
        <v/>
      </c>
      <c r="K29" s="107" t="str">
        <f>IFERROR(VLOOKUP($A29,'★共通（5-1-1）'!$A$9:$AH$126,11,FALSE)&amp;"","")</f>
        <v/>
      </c>
      <c r="L29" s="107" t="str">
        <f>IFERROR(VLOOKUP($A29,'★共通（5-1-1）'!$A$9:$AH$126,19,FALSE)&amp;"","")</f>
        <v>79
・
80</v>
      </c>
      <c r="M29" s="107" t="str">
        <f>IFERROR(VLOOKUP($A29,'★共通（5-1-1）'!$A$9:$AH$126,20,FALSE)&amp;"","")</f>
        <v/>
      </c>
      <c r="N29" s="71"/>
      <c r="O29" s="72"/>
      <c r="P29" s="71"/>
      <c r="Q29" s="61"/>
      <c r="R29" s="59"/>
    </row>
    <row r="30" spans="1:18" ht="288.75" customHeight="1">
      <c r="A30" s="105">
        <v>67</v>
      </c>
      <c r="B30" s="105" t="str">
        <f>IFERROR(VLOOKUP($A30,'★共通（5-1-1）'!$A$9:$AH$126,2,FALSE)&amp;"","")</f>
        <v>介護報酬の見直し</v>
      </c>
      <c r="C30" s="106" t="str">
        <f>IFERROR(VLOOKUP($A30,'★共通（5-1-1）'!$A$9:$AH$126,3,FALSE)&amp;"","")</f>
        <v>CHASE・VISIT 情報の収集・活用と PDCA サイクルの推進</v>
      </c>
      <c r="D30" s="105" t="str">
        <f>IFERROR(VLOOKUP($A30,'★共通（5-1-1）'!$A$9:$AH$126,4,FALSE)&amp;"","")</f>
        <v xml:space="preserve">科学的介護推進体制加算Ⅰ（新）
科学的介護推進体制加算Ⅱ（新）
※認知翔対応型通所介護/
個別機能訓練加算Ⅰ
個別機能訓練加算Ⅱ（新）
</v>
      </c>
      <c r="E30" s="19" t="str">
        <f>IFERROR(VLOOKUP($A30,'★共通（5-1-1）'!$A$9:$AH$126,5,FALSE)&amp;"","")</f>
        <v/>
      </c>
      <c r="F30" s="106" t="str">
        <f>IFERROR(VLOOKUP($A30,'★共通（5-1-1）'!$A$9:$AH$126,6,FALSE)&amp;"","")</f>
        <v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v>
      </c>
      <c r="G30" s="107" t="str">
        <f>IFERROR(VLOOKUP($A30,'★共通（5-1-1）'!$A$9:$AH$126,7,FALSE)&amp;"","")</f>
        <v>93
・
94
・
95</v>
      </c>
      <c r="H30" s="107" t="str">
        <f>IFERROR(VLOOKUP($A30,'★共通（5-1-1）'!$A$9:$AH$126,8,FALSE)&amp;"","")</f>
        <v>93
・
94
・
95</v>
      </c>
      <c r="I30" s="107" t="str">
        <f>IFERROR(VLOOKUP($A30,'★共通（5-1-1）'!$A$9:$AH$126,9,FALSE)&amp;"","")</f>
        <v>93
・
94
・
95</v>
      </c>
      <c r="J30" s="107" t="str">
        <f>IFERROR(VLOOKUP($A30,'★共通（5-1-1）'!$A$9:$AH$126,10,FALSE)&amp;"","")</f>
        <v>93
・
94
・
95</v>
      </c>
      <c r="K30" s="107" t="str">
        <f>IFERROR(VLOOKUP($A30,'★共通（5-1-1）'!$A$9:$AH$126,11,FALSE)&amp;"","")</f>
        <v>93
・
94
・
95</v>
      </c>
      <c r="L30" s="107" t="str">
        <f>IFERROR(VLOOKUP($A30,'★共通（5-1-1）'!$A$9:$AH$126,19,FALSE)&amp;"","")</f>
        <v>93
・
94
・
95</v>
      </c>
      <c r="M30" s="107" t="str">
        <f>IFERROR(VLOOKUP($A30,'★共通（5-1-1）'!$A$9:$AH$126,20,FALSE)&amp;"","")</f>
        <v>93
・
94
・
95</v>
      </c>
      <c r="N30" s="64"/>
      <c r="O30" s="61"/>
      <c r="P30" s="72"/>
      <c r="Q30" s="61"/>
      <c r="R30" s="59"/>
    </row>
    <row r="31" spans="1:18" ht="59.25" customHeight="1">
      <c r="A31" s="105">
        <v>68</v>
      </c>
      <c r="B31" s="105" t="str">
        <f>IFERROR(VLOOKUP($A31,'★共通（5-1-1）'!$A$9:$AH$126,2,FALSE)&amp;"","")</f>
        <v/>
      </c>
      <c r="C31" s="106" t="str">
        <f>IFERROR(VLOOKUP($A31,'★共通（5-1-1）'!$A$9:$AH$126,3,FALSE)&amp;"","")</f>
        <v>リハビリテーションマネジメント加算の見直し</v>
      </c>
      <c r="D31" s="105" t="str">
        <f>IFERROR(VLOOKUP($A31,'★共通（5-1-1）'!$A$9:$AH$126,4,FALSE)&amp;"","")</f>
        <v/>
      </c>
      <c r="E31" s="19" t="str">
        <f>IFERROR(VLOOKUP($A31,'★共通（5-1-1）'!$A$9:$AH$126,5,FALSE)&amp;"","")</f>
        <v/>
      </c>
      <c r="F31" s="106" t="str">
        <f>IFERROR(VLOOKUP($A31,'★共通（5-1-1）'!$A$9:$AH$126,6,FALSE)&amp;"","")</f>
        <v>（※（１）②再掲）</v>
      </c>
      <c r="G31" s="107" t="str">
        <f>IFERROR(VLOOKUP($A31,'★共通（5-1-1）'!$A$9:$AH$126,7,FALSE)&amp;"","")</f>
        <v/>
      </c>
      <c r="H31" s="107" t="str">
        <f>IFERROR(VLOOKUP($A31,'★共通（5-1-1）'!$A$9:$AH$126,8,FALSE)&amp;"","")</f>
        <v/>
      </c>
      <c r="I31" s="107" t="str">
        <f>IFERROR(VLOOKUP($A31,'★共通（5-1-1）'!$A$9:$AH$126,9,FALSE)&amp;"","")</f>
        <v/>
      </c>
      <c r="J31" s="107" t="str">
        <f>IFERROR(VLOOKUP($A31,'★共通（5-1-1）'!$A$9:$AH$126,10,FALSE)&amp;"","")</f>
        <v>●</v>
      </c>
      <c r="K31" s="107" t="str">
        <f>IFERROR(VLOOKUP($A31,'★共通（5-1-1）'!$A$9:$AH$126,11,FALSE)&amp;"","")</f>
        <v/>
      </c>
      <c r="L31" s="107" t="str">
        <f>IFERROR(VLOOKUP($A31,'★共通（5-1-1）'!$A$9:$AH$126,19,FALSE)&amp;"","")</f>
        <v/>
      </c>
      <c r="M31" s="107" t="str">
        <f>IFERROR(VLOOKUP($A31,'★共通（5-1-1）'!$A$9:$AH$126,20,FALSE)&amp;"","")</f>
        <v/>
      </c>
      <c r="N31" s="64"/>
      <c r="O31" s="61"/>
      <c r="P31" s="65"/>
      <c r="Q31" s="61"/>
      <c r="R31" s="59"/>
    </row>
    <row r="32" spans="1:18" ht="189" customHeight="1">
      <c r="A32" s="105">
        <v>75</v>
      </c>
      <c r="B32" s="105" t="str">
        <f>IFERROR(VLOOKUP($A32,'★共通（5-1-1）'!$A$9:$AH$126,2,FALSE)&amp;"","")</f>
        <v>介護報酬の見直し</v>
      </c>
      <c r="C32" s="106" t="str">
        <f>IFERROR(VLOOKUP($A32,'★共通（5-1-1）'!$A$9:$AH$126,3,FALSE)&amp;"","")</f>
        <v xml:space="preserve">①処遇改善加算の職場環境等要件の見直し
</v>
      </c>
      <c r="D32" s="105" t="str">
        <f>IFERROR(VLOOKUP($A32,'★共通（5-1-1）'!$A$9:$AH$126,4,FALSE)&amp;"","")</f>
        <v>介護職員処遇改善加算</v>
      </c>
      <c r="E32" s="19" t="str">
        <f>IFERROR(VLOOKUP($A32,'★共通（5-1-1）'!$A$9:$AH$126,5,FALSE)&amp;"","")</f>
        <v/>
      </c>
      <c r="F32" s="106" t="str">
        <f>IFERROR(VLOOKUP($A32,'★共通（5-1-1）'!$A$9:$AH$126,6,FALSE)&amp;"","")</f>
        <v>・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v>
      </c>
      <c r="G32" s="107" t="str">
        <f>IFERROR(VLOOKUP($A32,'★共通（5-1-1）'!$A$9:$AH$126,7,FALSE)&amp;"","")</f>
        <v>108</v>
      </c>
      <c r="H32" s="107" t="str">
        <f>IFERROR(VLOOKUP($A32,'★共通（5-1-1）'!$A$9:$AH$126,8,FALSE)&amp;"","")</f>
        <v>108</v>
      </c>
      <c r="I32" s="107" t="str">
        <f>IFERROR(VLOOKUP($A32,'★共通（5-1-1）'!$A$9:$AH$126,9,FALSE)&amp;"","")</f>
        <v/>
      </c>
      <c r="J32" s="107" t="str">
        <f>IFERROR(VLOOKUP($A32,'★共通（5-1-1）'!$A$9:$AH$126,10,FALSE)&amp;"","")</f>
        <v/>
      </c>
      <c r="K32" s="107" t="str">
        <f>IFERROR(VLOOKUP($A32,'★共通（5-1-1）'!$A$9:$AH$126,11,FALSE)&amp;"","")</f>
        <v/>
      </c>
      <c r="L32" s="107" t="str">
        <f>IFERROR(VLOOKUP($A32,'★共通（5-1-1）'!$A$9:$AH$126,19,FALSE)&amp;"","")</f>
        <v>108</v>
      </c>
      <c r="M32" s="107" t="str">
        <f>IFERROR(VLOOKUP($A32,'★共通（5-1-1）'!$A$9:$AH$126,20,FALSE)&amp;"","")</f>
        <v>108</v>
      </c>
      <c r="N32" s="70"/>
      <c r="O32" s="66"/>
      <c r="P32" s="66"/>
      <c r="Q32" s="66"/>
      <c r="R32" s="59"/>
    </row>
    <row r="33" spans="1:18" ht="110.25" customHeight="1">
      <c r="A33" s="105">
        <v>76</v>
      </c>
      <c r="B33" s="105" t="str">
        <f>IFERROR(VLOOKUP($A33,'★共通（5-1-1）'!$A$9:$AH$126,2,FALSE)&amp;"","")</f>
        <v>介護報酬の見直し</v>
      </c>
      <c r="C33" s="106" t="str">
        <f>IFERROR(VLOOKUP($A33,'★共通（5-1-1）'!$A$9:$AH$126,3,FALSE)&amp;"","")</f>
        <v xml:space="preserve">介護職員等特定処遇改善加算の見直し
</v>
      </c>
      <c r="D33" s="105" t="str">
        <f>IFERROR(VLOOKUP($A33,'★共通（5-1-1）'!$A$9:$AH$126,4,FALSE)&amp;"","")</f>
        <v>介護職員等特定処遇改善加算</v>
      </c>
      <c r="E33" s="19" t="str">
        <f>IFERROR(VLOOKUP($A33,'★共通（5-1-1）'!$A$9:$AH$126,5,FALSE)&amp;"","")</f>
        <v/>
      </c>
      <c r="F33" s="106" t="str">
        <f>IFERROR(VLOOKUP($A33,'★共通（5-1-1）'!$A$9:$AH$126,6,FALSE)&amp;"","")</f>
        <v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v>
      </c>
      <c r="G33" s="107" t="str">
        <f>IFERROR(VLOOKUP($A33,'★共通（5-1-1）'!$A$9:$AH$126,7,FALSE)&amp;"","")</f>
        <v>109</v>
      </c>
      <c r="H33" s="107" t="str">
        <f>IFERROR(VLOOKUP($A33,'★共通（5-1-1）'!$A$9:$AH$126,8,FALSE)&amp;"","")</f>
        <v>109</v>
      </c>
      <c r="I33" s="107" t="str">
        <f>IFERROR(VLOOKUP($A33,'★共通（5-1-1）'!$A$9:$AH$126,9,FALSE)&amp;"","")</f>
        <v/>
      </c>
      <c r="J33" s="107" t="str">
        <f>IFERROR(VLOOKUP($A33,'★共通（5-1-1）'!$A$9:$AH$126,10,FALSE)&amp;"","")</f>
        <v/>
      </c>
      <c r="K33" s="107" t="str">
        <f>IFERROR(VLOOKUP($A33,'★共通（5-1-1）'!$A$9:$AH$126,11,FALSE)&amp;"","")</f>
        <v/>
      </c>
      <c r="L33" s="107" t="str">
        <f>IFERROR(VLOOKUP($A33,'★共通（5-1-1）'!$A$9:$AH$126,19,FALSE)&amp;"","")</f>
        <v>109</v>
      </c>
      <c r="M33" s="107" t="str">
        <f>IFERROR(VLOOKUP($A33,'★共通（5-1-1）'!$A$9:$AH$126,20,FALSE)&amp;"","")</f>
        <v>109</v>
      </c>
      <c r="N33" s="61"/>
      <c r="O33" s="61"/>
      <c r="P33" s="61"/>
      <c r="Q33" s="61"/>
      <c r="R33" s="59"/>
    </row>
    <row r="34" spans="1:18" ht="235.5" customHeight="1">
      <c r="A34" s="105">
        <v>77</v>
      </c>
      <c r="B34" s="105" t="str">
        <f>IFERROR(VLOOKUP($A34,'★共通（5-1-1）'!$A$9:$AH$126,2,FALSE)&amp;"","")</f>
        <v>介護報酬の見直し</v>
      </c>
      <c r="C34" s="106" t="str">
        <f>IFERROR(VLOOKUP($A34,'★共通（5-1-1）'!$A$9:$AH$126,3,FALSE)&amp;"","")</f>
        <v xml:space="preserve">サービス提供体制強化加算の見直し
</v>
      </c>
      <c r="D34" s="105" t="str">
        <f>IFERROR(VLOOKUP($A34,'★共通（5-1-1）'!$A$9:$AH$126,4,FALSE)&amp;"","")</f>
        <v/>
      </c>
      <c r="E34" s="19" t="str">
        <f>IFERROR(VLOOKUP($A34,'★共通（5-1-1）'!$A$9:$AH$126,5,FALSE)&amp;"","")</f>
        <v/>
      </c>
      <c r="F34" s="106" t="str">
        <f>IFERROR(VLOOKUP($A34,'★共通（5-1-1）'!$A$9:$AH$126,6,FALSE)&amp;"","")</f>
        <v>・サービス提供体制強化加算について、サービスの質の向上や職員のキャリアアップを一層推進する観点から、財政中立を念頭に、以下の見直しを行う。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v>
      </c>
      <c r="G34" s="107" t="str">
        <f>IFERROR(VLOOKUP($A34,'★共通（5-1-1）'!$A$9:$AH$126,7,FALSE)&amp;"","")</f>
        <v/>
      </c>
      <c r="H34" s="107" t="str">
        <f>IFERROR(VLOOKUP($A34,'★共通（5-1-1）'!$A$9:$AH$126,8,FALSE)&amp;"","")</f>
        <v>110</v>
      </c>
      <c r="I34" s="107" t="str">
        <f>IFERROR(VLOOKUP($A34,'★共通（5-1-1）'!$A$9:$AH$126,9,FALSE)&amp;"","")</f>
        <v>110</v>
      </c>
      <c r="J34" s="107" t="str">
        <f>IFERROR(VLOOKUP($A34,'★共通（5-1-1）'!$A$9:$AH$126,10,FALSE)&amp;"","")</f>
        <v>110</v>
      </c>
      <c r="K34" s="107" t="str">
        <f>IFERROR(VLOOKUP($A34,'★共通（5-1-1）'!$A$9:$AH$126,11,FALSE)&amp;"","")</f>
        <v/>
      </c>
      <c r="L34" s="107" t="str">
        <f>IFERROR(VLOOKUP($A34,'★共通（5-1-1）'!$A$9:$AH$126,19,FALSE)&amp;"","")</f>
        <v>110</v>
      </c>
      <c r="M34" s="107" t="str">
        <f>IFERROR(VLOOKUP($A34,'★共通（5-1-1）'!$A$9:$AH$126,20,FALSE)&amp;"","")</f>
        <v>110</v>
      </c>
      <c r="N34" s="61"/>
      <c r="O34" s="61"/>
      <c r="P34" s="61"/>
      <c r="Q34" s="61"/>
      <c r="R34" s="59"/>
    </row>
    <row r="35" spans="1:18" ht="75.75" customHeight="1">
      <c r="A35" s="105">
        <v>78</v>
      </c>
      <c r="B35" s="105" t="str">
        <f>IFERROR(VLOOKUP($A35,'★共通（5-1-1）'!$A$9:$AH$126,2,FALSE)&amp;"","")</f>
        <v>介護報酬の見直し</v>
      </c>
      <c r="C35" s="106" t="str">
        <f>IFERROR(VLOOKUP($A35,'★共通（5-1-1）'!$A$9:$AH$126,3,FALSE)&amp;"","")</f>
        <v>特定事業所加算の見直し</v>
      </c>
      <c r="D35" s="105" t="str">
        <f>IFERROR(VLOOKUP($A35,'★共通（5-1-1）'!$A$9:$AH$126,4,FALSE)&amp;"","")</f>
        <v>特定事業所加算Ⅰ
特定事業所加算Ⅱ
特定事業所加算Ⅲ
特定事業所加算Ⅳ
特定事業所加算Ⅴ（新）</v>
      </c>
      <c r="E35" s="19" t="str">
        <f>IFERROR(VLOOKUP($A35,'★共通（5-1-1）'!$A$9:$AH$126,5,FALSE)&amp;"","")</f>
        <v/>
      </c>
      <c r="F35" s="106" t="str">
        <f>IFERROR(VLOOKUP($A35,'★共通（5-1-1）'!$A$9:$AH$126,6,FALSE)&amp;"","")</f>
        <v>・訪問介護の特定事業所加算について、事業所を適切に評価する観点から、訪問介護以外のサービスにおける類似の加算であるサービス提供体制強化加算の見直しも踏まえて、以下の見直しを行う。
　 ・勤続年数が一定期間以上の職員の割合を要件とする新たな区分を設ける。</v>
      </c>
      <c r="G35" s="107" t="str">
        <f>IFERROR(VLOOKUP($A35,'★共通（5-1-1）'!$A$9:$AH$126,7,FALSE)&amp;"","")</f>
        <v>111
・
112</v>
      </c>
      <c r="H35" s="107" t="str">
        <f>IFERROR(VLOOKUP($A35,'★共通（5-1-1）'!$A$9:$AH$126,8,FALSE)&amp;"","")</f>
        <v/>
      </c>
      <c r="I35" s="107" t="str">
        <f>IFERROR(VLOOKUP($A35,'★共通（5-1-1）'!$A$9:$AH$126,9,FALSE)&amp;"","")</f>
        <v/>
      </c>
      <c r="J35" s="107" t="str">
        <f>IFERROR(VLOOKUP($A35,'★共通（5-1-1）'!$A$9:$AH$126,10,FALSE)&amp;"","")</f>
        <v/>
      </c>
      <c r="K35" s="107" t="str">
        <f>IFERROR(VLOOKUP($A35,'★共通（5-1-1）'!$A$9:$AH$126,11,FALSE)&amp;"","")</f>
        <v/>
      </c>
      <c r="L35" s="107" t="str">
        <f>IFERROR(VLOOKUP($A35,'★共通（5-1-1）'!$A$9:$AH$126,19,FALSE)&amp;"","")</f>
        <v/>
      </c>
      <c r="M35" s="107" t="str">
        <f>IFERROR(VLOOKUP($A35,'★共通（5-1-1）'!$A$9:$AH$126,20,FALSE)&amp;"","")</f>
        <v/>
      </c>
      <c r="N35" s="63"/>
      <c r="O35" s="63"/>
      <c r="P35" s="63"/>
      <c r="Q35" s="61"/>
      <c r="R35" s="59"/>
    </row>
    <row r="36" spans="1:18" ht="209.25" customHeight="1">
      <c r="A36" s="105">
        <v>80</v>
      </c>
      <c r="B36" s="105" t="str">
        <f>IFERROR(VLOOKUP($A36,'★共通（5-1-1）'!$A$9:$AH$126,2,FALSE)&amp;"","")</f>
        <v>人員基準・設備基準</v>
      </c>
      <c r="C36" s="106" t="str">
        <f>IFERROR(VLOOKUP($A36,'★共通（5-1-1）'!$A$9:$AH$126,3,FALSE)&amp;"","")</f>
        <v>人員配置基準における両立支援への配慮</v>
      </c>
      <c r="D36" s="105" t="str">
        <f>IFERROR(VLOOKUP($A36,'★共通（5-1-1）'!$A$9:$AH$126,4,FALSE)&amp;"","")</f>
        <v/>
      </c>
      <c r="E36" s="19" t="str">
        <f>IFERROR(VLOOKUP($A36,'★共通（5-1-1）'!$A$9:$AH$126,5,FALSE)&amp;"","")</f>
        <v/>
      </c>
      <c r="F36" s="106" t="str">
        <f>IFERROR(VLOOKUP($A36,'★共通（5-1-1）'!$A$9:$AH$126,6,FALSE)&amp;"","")</f>
        <v>・介護現場において、仕事と育児や介護との両立が可能となる環境整備を進め、職員の離職防止・定着促進を図る観点から、各サービスの人員配置基準や報酬算定について、以下の見直しを行う。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v>
      </c>
      <c r="G36" s="107" t="str">
        <f>IFERROR(VLOOKUP($A36,'★共通（5-1-1）'!$A$9:$AH$126,7,FALSE)&amp;"","")</f>
        <v>114</v>
      </c>
      <c r="H36" s="107" t="str">
        <f>IFERROR(VLOOKUP($A36,'★共通（5-1-1）'!$A$9:$AH$126,8,FALSE)&amp;"","")</f>
        <v>114</v>
      </c>
      <c r="I36" s="107" t="str">
        <f>IFERROR(VLOOKUP($A36,'★共通（5-1-1）'!$A$9:$AH$126,9,FALSE)&amp;"","")</f>
        <v>114</v>
      </c>
      <c r="J36" s="107" t="str">
        <f>IFERROR(VLOOKUP($A36,'★共通（5-1-1）'!$A$9:$AH$126,10,FALSE)&amp;"","")</f>
        <v>114</v>
      </c>
      <c r="K36" s="107" t="str">
        <f>IFERROR(VLOOKUP($A36,'★共通（5-1-1）'!$A$9:$AH$126,11,FALSE)&amp;"","")</f>
        <v>114</v>
      </c>
      <c r="L36" s="107" t="str">
        <f>IFERROR(VLOOKUP($A36,'★共通（5-1-1）'!$A$9:$AH$126,19,FALSE)&amp;"","")</f>
        <v>114</v>
      </c>
      <c r="M36" s="107" t="str">
        <f>IFERROR(VLOOKUP($A36,'★共通（5-1-1）'!$A$9:$AH$126,20,FALSE)&amp;"","")</f>
        <v>114</v>
      </c>
      <c r="N36" s="61"/>
      <c r="O36" s="61"/>
      <c r="P36" s="61"/>
      <c r="Q36" s="61"/>
      <c r="R36" s="59"/>
    </row>
    <row r="37" spans="1:18" ht="59.25" customHeight="1">
      <c r="A37" s="105">
        <v>81</v>
      </c>
      <c r="B37" s="105" t="str">
        <f>IFERROR(VLOOKUP($A37,'★共通（5-1-1）'!$A$9:$AH$126,2,FALSE)&amp;"","")</f>
        <v>運営基準の見直し</v>
      </c>
      <c r="C37" s="106" t="str">
        <f>IFERROR(VLOOKUP($A37,'★共通（5-1-1）'!$A$9:$AH$126,3,FALSE)&amp;"","")</f>
        <v>ハラスメント対策の強化</v>
      </c>
      <c r="D37" s="105" t="str">
        <f>IFERROR(VLOOKUP($A37,'★共通（5-1-1）'!$A$9:$AH$126,4,FALSE)&amp;"","")</f>
        <v/>
      </c>
      <c r="E37" s="19" t="str">
        <f>IFERROR(VLOOKUP($A37,'★共通（5-1-1）'!$A$9:$AH$126,5,FALSE)&amp;"","")</f>
        <v/>
      </c>
      <c r="F37" s="106" t="str">
        <f>IFERROR(VLOOKUP($A37,'★共通（5-1-1）'!$A$9:$AH$126,6,FALSE)&amp;"","")</f>
        <v>・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v>
      </c>
      <c r="G37" s="107" t="str">
        <f>IFERROR(VLOOKUP($A37,'★共通（5-1-1）'!$A$9:$AH$126,7,FALSE)&amp;"","")</f>
        <v>115</v>
      </c>
      <c r="H37" s="107" t="str">
        <f>IFERROR(VLOOKUP($A37,'★共通（5-1-1）'!$A$9:$AH$126,8,FALSE)&amp;"","")</f>
        <v>115</v>
      </c>
      <c r="I37" s="107" t="str">
        <f>IFERROR(VLOOKUP($A37,'★共通（5-1-1）'!$A$9:$AH$126,9,FALSE)&amp;"","")</f>
        <v>115</v>
      </c>
      <c r="J37" s="107" t="str">
        <f>IFERROR(VLOOKUP($A37,'★共通（5-1-1）'!$A$9:$AH$126,10,FALSE)&amp;"","")</f>
        <v>115</v>
      </c>
      <c r="K37" s="107" t="str">
        <f>IFERROR(VLOOKUP($A37,'★共通（5-1-1）'!$A$9:$AH$126,11,FALSE)&amp;"","")</f>
        <v>115</v>
      </c>
      <c r="L37" s="107" t="str">
        <f>IFERROR(VLOOKUP($A37,'★共通（5-1-1）'!$A$9:$AH$126,19,FALSE)&amp;"","")</f>
        <v>115</v>
      </c>
      <c r="M37" s="107" t="str">
        <f>IFERROR(VLOOKUP($A37,'★共通（5-1-1）'!$A$9:$AH$126,20,FALSE)&amp;"","")</f>
        <v>115</v>
      </c>
      <c r="N37" s="61"/>
      <c r="O37" s="61"/>
      <c r="P37" s="61"/>
      <c r="Q37" s="61"/>
      <c r="R37" s="59"/>
    </row>
    <row r="38" spans="1:18" ht="135.75" customHeight="1">
      <c r="A38" s="105">
        <v>85</v>
      </c>
      <c r="B38" s="105" t="str">
        <f>IFERROR(VLOOKUP($A38,'★共通（5-1-1）'!$A$9:$AH$126,2,FALSE)&amp;"","")</f>
        <v>運営基準の見直し</v>
      </c>
      <c r="C38" s="106" t="str">
        <f>IFERROR(VLOOKUP($A38,'★共通（5-1-1）'!$A$9:$AH$126,3,FALSE)&amp;"","")</f>
        <v>会議や多職種連携における ICT の活用</v>
      </c>
      <c r="D38" s="105" t="str">
        <f>IFERROR(VLOOKUP($A38,'★共通（5-1-1）'!$A$9:$AH$126,4,FALSE)&amp;"","")</f>
        <v/>
      </c>
      <c r="E38" s="19" t="str">
        <f>IFERROR(VLOOKUP($A38,'★共通（5-1-1）'!$A$9:$AH$126,5,FALSE)&amp;"","")</f>
        <v/>
      </c>
      <c r="F38" s="106" t="str">
        <f>IFERROR(VLOOKUP($A38,'★共通（5-1-1）'!$A$9:$AH$126,6,FALSE)&amp;"","")</f>
        <v>・運営基準や加算の要件等において実施が求められる各種会議等（利用者の居宅を訪問しての実施が求められるものを除く）について、感染防止や多職種連携の促進の観点から、以下の見直しを行う。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v>
      </c>
      <c r="G38" s="107" t="str">
        <f>IFERROR(VLOOKUP($A38,'★共通（5-1-1）'!$A$9:$AH$126,7,FALSE)&amp;"","")</f>
        <v>120</v>
      </c>
      <c r="H38" s="107" t="str">
        <f>IFERROR(VLOOKUP($A38,'★共通（5-1-1）'!$A$9:$AH$126,8,FALSE)&amp;"","")</f>
        <v>120</v>
      </c>
      <c r="I38" s="107" t="str">
        <f>IFERROR(VLOOKUP($A38,'★共通（5-1-1）'!$A$9:$AH$126,9,FALSE)&amp;"","")</f>
        <v>120</v>
      </c>
      <c r="J38" s="107" t="str">
        <f>IFERROR(VLOOKUP($A38,'★共通（5-1-1）'!$A$9:$AH$126,10,FALSE)&amp;"","")</f>
        <v>120</v>
      </c>
      <c r="K38" s="107" t="str">
        <f>IFERROR(VLOOKUP($A38,'★共通（5-1-1）'!$A$9:$AH$126,11,FALSE)&amp;"","")</f>
        <v>120</v>
      </c>
      <c r="L38" s="107" t="str">
        <f>IFERROR(VLOOKUP($A38,'★共通（5-1-1）'!$A$9:$AH$126,19,FALSE)&amp;"","")</f>
        <v>120</v>
      </c>
      <c r="M38" s="107" t="str">
        <f>IFERROR(VLOOKUP($A38,'★共通（5-1-1）'!$A$9:$AH$126,20,FALSE)&amp;"","")</f>
        <v>120</v>
      </c>
    </row>
    <row r="39" spans="1:18" ht="88.5" customHeight="1">
      <c r="A39" s="105">
        <v>86</v>
      </c>
      <c r="B39" s="105" t="str">
        <f>IFERROR(VLOOKUP($A39,'★共通（5-1-1）'!$A$9:$AH$126,2,FALSE)&amp;"","")</f>
        <v>介護報酬の見直し</v>
      </c>
      <c r="C39" s="106" t="str">
        <f>IFERROR(VLOOKUP($A39,'★共通（5-1-1）'!$A$9:$AH$126,3,FALSE)&amp;"","")</f>
        <v xml:space="preserve">薬剤師による情報通信機器を用いた服薬指導の評価
</v>
      </c>
      <c r="D39" s="105" t="str">
        <f>IFERROR(VLOOKUP($A39,'★共通（5-1-1）'!$A$9:$AH$126,4,FALSE)&amp;"","")</f>
        <v/>
      </c>
      <c r="E39" s="19" t="str">
        <f>IFERROR(VLOOKUP($A39,'★共通（5-1-1）'!$A$9:$AH$126,5,FALSE)&amp;"","")</f>
        <v/>
      </c>
      <c r="F39" s="106" t="str">
        <f>IFERROR(VLOOKUP($A39,'★共通（5-1-1）'!$A$9:$AH$126,6,FALSE)&amp;"","")</f>
        <v>・薬剤師による居宅療養管理指導について、診療報酬の例も踏まえて、新たに情報通信機器を用いた服薬指導の評価を創設する。その際、対面と組み合わせて計画的に実施することとし、算定回数は現行の上限の範囲内で柔軟に設定する。</v>
      </c>
      <c r="G39" s="107" t="str">
        <f>IFERROR(VLOOKUP($A39,'★共通（5-1-1）'!$A$9:$AH$126,7,FALSE)&amp;"","")</f>
        <v/>
      </c>
      <c r="H39" s="107" t="str">
        <f>IFERROR(VLOOKUP($A39,'★共通（5-1-1）'!$A$9:$AH$126,8,FALSE)&amp;"","")</f>
        <v/>
      </c>
      <c r="I39" s="107" t="str">
        <f>IFERROR(VLOOKUP($A39,'★共通（5-1-1）'!$A$9:$AH$126,9,FALSE)&amp;"","")</f>
        <v/>
      </c>
      <c r="J39" s="107" t="str">
        <f>IFERROR(VLOOKUP($A39,'★共通（5-1-1）'!$A$9:$AH$126,10,FALSE)&amp;"","")</f>
        <v/>
      </c>
      <c r="K39" s="107" t="str">
        <f>IFERROR(VLOOKUP($A39,'★共通（5-1-1）'!$A$9:$AH$126,11,FALSE)&amp;"","")</f>
        <v>121</v>
      </c>
      <c r="L39" s="107" t="str">
        <f>IFERROR(VLOOKUP($A39,'★共通（5-1-1）'!$A$9:$AH$126,19,FALSE)&amp;"","")</f>
        <v/>
      </c>
      <c r="M39" s="107" t="str">
        <f>IFERROR(VLOOKUP($A39,'★共通（5-1-1）'!$A$9:$AH$126,20,FALSE)&amp;"","")</f>
        <v/>
      </c>
      <c r="N39" s="73"/>
      <c r="O39" s="73"/>
      <c r="P39" s="73"/>
    </row>
    <row r="40" spans="1:18" ht="113.25" customHeight="1">
      <c r="A40" s="105">
        <v>88</v>
      </c>
      <c r="B40" s="105" t="str">
        <f>IFERROR(VLOOKUP($A40,'★共通（5-1-1）'!$A$9:$AH$126,2,FALSE)&amp;"","")</f>
        <v>人員基準・設備基準</v>
      </c>
      <c r="C40" s="106" t="str">
        <f>IFERROR(VLOOKUP($A40,'★共通（5-1-1）'!$A$9:$AH$126,3,FALSE)&amp;"","")</f>
        <v xml:space="preserve">人員配置要件の明確化
</v>
      </c>
      <c r="D40" s="105" t="str">
        <f>IFERROR(VLOOKUP($A40,'★共通（5-1-1）'!$A$9:$AH$126,4,FALSE)&amp;"","")</f>
        <v/>
      </c>
      <c r="E40" s="19" t="str">
        <f>IFERROR(VLOOKUP($A40,'★共通（5-1-1）'!$A$9:$AH$126,5,FALSE)&amp;"","")</f>
        <v/>
      </c>
      <c r="F40" s="106" t="str">
        <f>IFERROR(VLOOKUP($A40,'★共通（5-1-1）'!$A$9:$AH$126,6,FALSE)&amp;"","")</f>
        <v>・指定権者（市町村）間の人員配置要件のばらつきをなくすため、利用者へのサービス提供に支障がないことを前提に、小規模多機能型居宅介護の例を参考に、以下について明確化する。
　ア 計画作成責任者（定期巡回・随時対応型訪問介護看護）及び面接相談員（夜間対応型訪問介護）について、管理者との兼務が可能であること。
　イ オペレーター及び随時訪問サービスを行う訪問介護員は、夜間・早朝（18 時～８時）において、必ずしも事業所内にいる必要はないこと。</v>
      </c>
      <c r="G40" s="107" t="str">
        <f>IFERROR(VLOOKUP($A40,'★共通（5-1-1）'!$A$9:$AH$126,7,FALSE)&amp;"","")</f>
        <v/>
      </c>
      <c r="H40" s="107" t="str">
        <f>IFERROR(VLOOKUP($A40,'★共通（5-1-1）'!$A$9:$AH$126,8,FALSE)&amp;"","")</f>
        <v/>
      </c>
      <c r="I40" s="107" t="str">
        <f>IFERROR(VLOOKUP($A40,'★共通（5-1-1）'!$A$9:$AH$126,9,FALSE)&amp;"","")</f>
        <v/>
      </c>
      <c r="J40" s="107" t="str">
        <f>IFERROR(VLOOKUP($A40,'★共通（5-1-1）'!$A$9:$AH$126,10,FALSE)&amp;"","")</f>
        <v/>
      </c>
      <c r="K40" s="107" t="str">
        <f>IFERROR(VLOOKUP($A40,'★共通（5-1-1）'!$A$9:$AH$126,11,FALSE)&amp;"","")</f>
        <v/>
      </c>
      <c r="L40" s="107" t="str">
        <f>IFERROR(VLOOKUP($A40,'★共通（5-1-1）'!$A$9:$AH$126,19,FALSE)&amp;"","")</f>
        <v>123</v>
      </c>
      <c r="M40" s="107" t="str">
        <f>IFERROR(VLOOKUP($A40,'★共通（5-1-1）'!$A$9:$AH$126,20,FALSE)&amp;"","")</f>
        <v>123</v>
      </c>
    </row>
    <row r="41" spans="1:18" ht="159.75" customHeight="1">
      <c r="A41" s="105">
        <v>89</v>
      </c>
      <c r="B41" s="105" t="str">
        <f>IFERROR(VLOOKUP($A41,'★共通（5-1-1）'!$A$9:$AH$126,2,FALSE)&amp;"","")</f>
        <v>人員基準・設備基準</v>
      </c>
      <c r="C41" s="106" t="str">
        <f>IFERROR(VLOOKUP($A41,'★共通（5-1-1）'!$A$9:$AH$126,3,FALSE)&amp;"","")</f>
        <v>オペレーターの配置基準等の緩和</v>
      </c>
      <c r="D41" s="105" t="str">
        <f>IFERROR(VLOOKUP($A41,'★共通（5-1-1）'!$A$9:$AH$126,4,FALSE)&amp;"","")</f>
        <v/>
      </c>
      <c r="E41" s="19" t="str">
        <f>IFERROR(VLOOKUP($A41,'★共通（5-1-1）'!$A$9:$AH$126,5,FALSE)&amp;"","")</f>
        <v/>
      </c>
      <c r="F41" s="106" t="str">
        <f>IFERROR(VLOOKUP($A41,'★共通（5-1-1）'!$A$9:$AH$126,6,FALSE)&amp;"","")</f>
        <v>・地域の実情に応じて、既存の地域資源・地域の人材を活用しながら、サービスの実施を可能とする観点から、定期巡回・随時対応型訪問介護看護と同様に、利用者の処遇に支障がない場合は、以下について可能とする。
　ア オペレーターについて、
　　ⅰ 併設施設等（短期入所生活介護、短期入所療養介護、特定施設入居者生活介護、地域密着型特定施設入居者生活介護、認知症対応型共同生活介護、小規模多機能型居宅介護、看護小規模多機能型居宅介護、介護老人福祉施設、地域密着型介護老人福祉施設、介護老人保健施設、介護療養型医療施設、介護医療院）の職員と兼務すること。
　　ⅱ 随時訪問サービスを行う訪問介護員等と兼務すること。
　イ 他の訪問介護事業所、定期巡回・随時対応型訪問介護看護事業所に、事業を「一部委託」すること。
　ウ 複数の事業所間で、随時対応サービス（通報の受付）を「集約化」すること。</v>
      </c>
      <c r="G41" s="107" t="str">
        <f>IFERROR(VLOOKUP($A41,'★共通（5-1-1）'!$A$9:$AH$126,7,FALSE)&amp;"","")</f>
        <v/>
      </c>
      <c r="H41" s="107" t="str">
        <f>IFERROR(VLOOKUP($A41,'★共通（5-1-1）'!$A$9:$AH$126,8,FALSE)&amp;"","")</f>
        <v/>
      </c>
      <c r="I41" s="107" t="str">
        <f>IFERROR(VLOOKUP($A41,'★共通（5-1-1）'!$A$9:$AH$126,9,FALSE)&amp;"","")</f>
        <v/>
      </c>
      <c r="J41" s="107" t="str">
        <f>IFERROR(VLOOKUP($A41,'★共通（5-1-1）'!$A$9:$AH$126,10,FALSE)&amp;"","")</f>
        <v/>
      </c>
      <c r="K41" s="107" t="str">
        <f>IFERROR(VLOOKUP($A41,'★共通（5-1-1）'!$A$9:$AH$126,11,FALSE)&amp;"","")</f>
        <v/>
      </c>
      <c r="L41" s="107" t="str">
        <f>IFERROR(VLOOKUP($A41,'★共通（5-1-1）'!$A$9:$AH$126,19,FALSE)&amp;"","")</f>
        <v/>
      </c>
      <c r="M41" s="107" t="str">
        <f>IFERROR(VLOOKUP($A41,'★共通（5-1-1）'!$A$9:$AH$126,20,FALSE)&amp;"","")</f>
        <v>124</v>
      </c>
    </row>
    <row r="42" spans="1:18" ht="102.75" customHeight="1">
      <c r="A42" s="105">
        <v>97</v>
      </c>
      <c r="B42" s="105" t="str">
        <f>IFERROR(VLOOKUP($A42,'★共通（5-1-1）'!$A$9:$AH$126,2,FALSE)&amp;"","")</f>
        <v>人員基準・設備基準</v>
      </c>
      <c r="C42" s="106" t="str">
        <f>IFERROR(VLOOKUP($A42,'★共通（5-1-1）'!$A$9:$AH$126,3,FALSE)&amp;"","")</f>
        <v>利用者への説明・同意等に係る見直し</v>
      </c>
      <c r="D42" s="105" t="str">
        <f>IFERROR(VLOOKUP($A42,'★共通（5-1-1）'!$A$9:$AH$126,4,FALSE)&amp;"","")</f>
        <v/>
      </c>
      <c r="E42" s="19" t="str">
        <f>IFERROR(VLOOKUP($A42,'★共通（5-1-1）'!$A$9:$AH$126,5,FALSE)&amp;"","")</f>
        <v/>
      </c>
      <c r="F42" s="106" t="str">
        <f>IFERROR(VLOOKUP($A42,'★共通（5-1-1）'!$A$9:$AH$126,6,FALSE)&amp;"","")</f>
        <v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v>
      </c>
      <c r="G42" s="107" t="str">
        <f>IFERROR(VLOOKUP($A42,'★共通（5-1-1）'!$A$9:$AH$126,7,FALSE)&amp;"","")</f>
        <v>136</v>
      </c>
      <c r="H42" s="107" t="str">
        <f>IFERROR(VLOOKUP($A42,'★共通（5-1-1）'!$A$9:$AH$126,8,FALSE)&amp;"","")</f>
        <v>136</v>
      </c>
      <c r="I42" s="107" t="str">
        <f>IFERROR(VLOOKUP($A42,'★共通（5-1-1）'!$A$9:$AH$126,9,FALSE)&amp;"","")</f>
        <v>136</v>
      </c>
      <c r="J42" s="107" t="str">
        <f>IFERROR(VLOOKUP($A42,'★共通（5-1-1）'!$A$9:$AH$126,10,FALSE)&amp;"","")</f>
        <v>136</v>
      </c>
      <c r="K42" s="107" t="str">
        <f>IFERROR(VLOOKUP($A42,'★共通（5-1-1）'!$A$9:$AH$126,11,FALSE)&amp;"","")</f>
        <v>136</v>
      </c>
      <c r="L42" s="107" t="str">
        <f>IFERROR(VLOOKUP($A42,'★共通（5-1-1）'!$A$9:$AH$126,19,FALSE)&amp;"","")</f>
        <v>136</v>
      </c>
      <c r="M42" s="107" t="str">
        <f>IFERROR(VLOOKUP($A42,'★共通（5-1-1）'!$A$9:$AH$126,20,FALSE)&amp;"","")</f>
        <v>136</v>
      </c>
    </row>
    <row r="43" spans="1:18" ht="89.25" customHeight="1">
      <c r="A43" s="105">
        <v>98</v>
      </c>
      <c r="B43" s="105" t="str">
        <f>IFERROR(VLOOKUP($A43,'★共通（5-1-1）'!$A$9:$AH$126,2,FALSE)&amp;"","")</f>
        <v>基本方針・指定基準等</v>
      </c>
      <c r="C43" s="106" t="str">
        <f>IFERROR(VLOOKUP($A43,'★共通（5-1-1）'!$A$9:$AH$126,3,FALSE)&amp;"","")</f>
        <v>員数の記載や変更届出の明確化</v>
      </c>
      <c r="D43" s="105" t="str">
        <f>IFERROR(VLOOKUP($A43,'★共通（5-1-1）'!$A$9:$AH$126,4,FALSE)&amp;"","")</f>
        <v/>
      </c>
      <c r="E43" s="19" t="str">
        <f>IFERROR(VLOOKUP($A43,'★共通（5-1-1）'!$A$9:$AH$126,5,FALSE)&amp;"","")</f>
        <v/>
      </c>
      <c r="F43" s="106" t="str">
        <f>IFERROR(VLOOKUP($A43,'★共通（5-1-1）'!$A$9:$AH$126,6,FALSE)&amp;"","")</f>
        <v>・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v>
      </c>
      <c r="G43" s="107" t="str">
        <f>IFERROR(VLOOKUP($A43,'★共通（5-1-1）'!$A$9:$AH$126,7,FALSE)&amp;"","")</f>
        <v>137</v>
      </c>
      <c r="H43" s="107" t="str">
        <f>IFERROR(VLOOKUP($A43,'★共通（5-1-1）'!$A$9:$AH$126,8,FALSE)&amp;"","")</f>
        <v>137</v>
      </c>
      <c r="I43" s="107" t="str">
        <f>IFERROR(VLOOKUP($A43,'★共通（5-1-1）'!$A$9:$AH$126,9,FALSE)&amp;"","")</f>
        <v>137</v>
      </c>
      <c r="J43" s="107" t="str">
        <f>IFERROR(VLOOKUP($A43,'★共通（5-1-1）'!$A$9:$AH$126,10,FALSE)&amp;"","")</f>
        <v>137</v>
      </c>
      <c r="K43" s="107" t="str">
        <f>IFERROR(VLOOKUP($A43,'★共通（5-1-1）'!$A$9:$AH$126,11,FALSE)&amp;"","")</f>
        <v>137</v>
      </c>
      <c r="L43" s="107" t="str">
        <f>IFERROR(VLOOKUP($A43,'★共通（5-1-1）'!$A$9:$AH$126,19,FALSE)&amp;"","")</f>
        <v>137</v>
      </c>
      <c r="M43" s="107" t="str">
        <f>IFERROR(VLOOKUP($A43,'★共通（5-1-1）'!$A$9:$AH$126,20,FALSE)&amp;"","")</f>
        <v>137</v>
      </c>
    </row>
    <row r="44" spans="1:18" ht="87" customHeight="1">
      <c r="A44" s="105">
        <v>99</v>
      </c>
      <c r="B44" s="105" t="str">
        <f>IFERROR(VLOOKUP($A44,'★共通（5-1-1）'!$A$9:$AH$126,2,FALSE)&amp;"","")</f>
        <v>運営基準の見直し</v>
      </c>
      <c r="C44" s="106" t="str">
        <f>IFERROR(VLOOKUP($A44,'★共通（5-1-1）'!$A$9:$AH$126,3,FALSE)&amp;"","")</f>
        <v>記録の保存等に係る見直し</v>
      </c>
      <c r="D44" s="105" t="str">
        <f>IFERROR(VLOOKUP($A44,'★共通（5-1-1）'!$A$9:$AH$126,4,FALSE)&amp;"","")</f>
        <v/>
      </c>
      <c r="E44" s="19" t="str">
        <f>IFERROR(VLOOKUP($A44,'★共通（5-1-1）'!$A$9:$AH$126,5,FALSE)&amp;"","")</f>
        <v/>
      </c>
      <c r="F44" s="106" t="str">
        <f>IFERROR(VLOOKUP($A44,'★共通（5-1-1）'!$A$9:$AH$126,6,FALSE)&amp;"","")</f>
        <v>・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v>
      </c>
      <c r="G44" s="107" t="str">
        <f>IFERROR(VLOOKUP($A44,'★共通（5-1-1）'!$A$9:$AH$126,7,FALSE)&amp;"","")</f>
        <v>138</v>
      </c>
      <c r="H44" s="107" t="str">
        <f>IFERROR(VLOOKUP($A44,'★共通（5-1-1）'!$A$9:$AH$126,8,FALSE)&amp;"","")</f>
        <v>138</v>
      </c>
      <c r="I44" s="107" t="str">
        <f>IFERROR(VLOOKUP($A44,'★共通（5-1-1）'!$A$9:$AH$126,9,FALSE)&amp;"","")</f>
        <v>138</v>
      </c>
      <c r="J44" s="107" t="str">
        <f>IFERROR(VLOOKUP($A44,'★共通（5-1-1）'!$A$9:$AH$126,10,FALSE)&amp;"","")</f>
        <v>138</v>
      </c>
      <c r="K44" s="107" t="str">
        <f>IFERROR(VLOOKUP($A44,'★共通（5-1-1）'!$A$9:$AH$126,11,FALSE)&amp;"","")</f>
        <v>138</v>
      </c>
      <c r="L44" s="107" t="str">
        <f>IFERROR(VLOOKUP($A44,'★共通（5-1-1）'!$A$9:$AH$126,19,FALSE)&amp;"","")</f>
        <v>138</v>
      </c>
      <c r="M44" s="107" t="str">
        <f>IFERROR(VLOOKUP($A44,'★共通（5-1-1）'!$A$9:$AH$126,20,FALSE)&amp;"","")</f>
        <v>138</v>
      </c>
    </row>
    <row r="45" spans="1:18" ht="74.25" customHeight="1">
      <c r="A45" s="105">
        <v>100</v>
      </c>
      <c r="B45" s="105" t="str">
        <f>IFERROR(VLOOKUP($A45,'★共通（5-1-1）'!$A$9:$AH$126,2,FALSE)&amp;"","")</f>
        <v>運営基準の見直し</v>
      </c>
      <c r="C45" s="106" t="str">
        <f>IFERROR(VLOOKUP($A45,'★共通（5-1-1）'!$A$9:$AH$126,3,FALSE)&amp;"","")</f>
        <v>運営規程等の掲示に係る見直し</v>
      </c>
      <c r="D45" s="105" t="str">
        <f>IFERROR(VLOOKUP($A45,'★共通（5-1-1）'!$A$9:$AH$126,4,FALSE)&amp;"","")</f>
        <v/>
      </c>
      <c r="E45" s="19" t="str">
        <f>IFERROR(VLOOKUP($A45,'★共通（5-1-1）'!$A$9:$AH$126,5,FALSE)&amp;"","")</f>
        <v/>
      </c>
      <c r="F45" s="106" t="str">
        <f>IFERROR(VLOOKUP($A45,'★共通（5-1-1）'!$A$9:$AH$126,6,FALSE)&amp;"","")</f>
        <v>・介護サービス事業者の業務負担軽減や利用者の利便性の向上を図る観点から、運営規程等の重要事項について、事業所の掲示だけでなく、閲覧可能な形でファイル等で備え置くこと等を可能とする。</v>
      </c>
      <c r="G45" s="107" t="str">
        <f>IFERROR(VLOOKUP($A45,'★共通（5-1-1）'!$A$9:$AH$126,7,FALSE)&amp;"","")</f>
        <v>139</v>
      </c>
      <c r="H45" s="107" t="str">
        <f>IFERROR(VLOOKUP($A45,'★共通（5-1-1）'!$A$9:$AH$126,8,FALSE)&amp;"","")</f>
        <v>139</v>
      </c>
      <c r="I45" s="107" t="str">
        <f>IFERROR(VLOOKUP($A45,'★共通（5-1-1）'!$A$9:$AH$126,9,FALSE)&amp;"","")</f>
        <v>139</v>
      </c>
      <c r="J45" s="107" t="str">
        <f>IFERROR(VLOOKUP($A45,'★共通（5-1-1）'!$A$9:$AH$126,10,FALSE)&amp;"","")</f>
        <v>139</v>
      </c>
      <c r="K45" s="107" t="str">
        <f>IFERROR(VLOOKUP($A45,'★共通（5-1-1）'!$A$9:$AH$126,11,FALSE)&amp;"","")</f>
        <v>139</v>
      </c>
      <c r="L45" s="107" t="str">
        <f>IFERROR(VLOOKUP($A45,'★共通（5-1-1）'!$A$9:$AH$126,19,FALSE)&amp;"","")</f>
        <v>139</v>
      </c>
      <c r="M45" s="107" t="str">
        <f>IFERROR(VLOOKUP($A45,'★共通（5-1-1）'!$A$9:$AH$126,20,FALSE)&amp;"","")</f>
        <v>139</v>
      </c>
    </row>
    <row r="46" spans="1:18" ht="78" customHeight="1">
      <c r="A46" s="105">
        <v>102</v>
      </c>
      <c r="B46" s="105" t="str">
        <f>IFERROR(VLOOKUP($A46,'★共通（5-1-1）'!$A$9:$AH$126,2,FALSE)&amp;"","")</f>
        <v>介護報酬の見直し</v>
      </c>
      <c r="C46" s="106" t="str">
        <f>IFERROR(VLOOKUP($A46,'★共通（5-1-1）'!$A$9:$AH$126,3,FALSE)&amp;"","")</f>
        <v>夜間対応型訪問介護の基本報酬の見直し</v>
      </c>
      <c r="D46" s="105" t="str">
        <f>IFERROR(VLOOKUP($A46,'★共通（5-1-1）'!$A$9:$AH$126,4,FALSE)&amp;"","")</f>
        <v/>
      </c>
      <c r="E46" s="19" t="str">
        <f>IFERROR(VLOOKUP($A46,'★共通（5-1-1）'!$A$9:$AH$126,5,FALSE)&amp;"","")</f>
        <v/>
      </c>
      <c r="F46" s="106" t="str">
        <f>IFERROR(VLOOKUP($A46,'★共通（5-1-1）'!$A$9:$AH$126,6,FALSE)&amp;"","")</f>
        <v>・定額のオペレーションサービス部分（基本夜間対応型訪問介護費）と出来高の訪問サービス部分（定期巡回サービス費及び随時訪問サービス費）で構成される夜間対応型訪問介護費（Ⅰ）について、月に一度も訪問サービスを受けていない利用者が存在するなどの給付実態を踏まえて、定額オペレーションサービス部分の評価の適正化を行う。</v>
      </c>
      <c r="G46" s="107" t="str">
        <f>IFERROR(VLOOKUP($A46,'★共通（5-1-1）'!$A$9:$AH$126,7,FALSE)&amp;"","")</f>
        <v/>
      </c>
      <c r="H46" s="107" t="str">
        <f>IFERROR(VLOOKUP($A46,'★共通（5-1-1）'!$A$9:$AH$126,8,FALSE)&amp;"","")</f>
        <v/>
      </c>
      <c r="I46" s="107" t="str">
        <f>IFERROR(VLOOKUP($A46,'★共通（5-1-1）'!$A$9:$AH$126,9,FALSE)&amp;"","")</f>
        <v/>
      </c>
      <c r="J46" s="107" t="str">
        <f>IFERROR(VLOOKUP($A46,'★共通（5-1-1）'!$A$9:$AH$126,10,FALSE)&amp;"","")</f>
        <v/>
      </c>
      <c r="K46" s="107" t="str">
        <f>IFERROR(VLOOKUP($A46,'★共通（5-1-1）'!$A$9:$AH$126,11,FALSE)&amp;"","")</f>
        <v/>
      </c>
      <c r="L46" s="107" t="str">
        <f>IFERROR(VLOOKUP($A46,'★共通（5-1-1）'!$A$9:$AH$126,19,FALSE)&amp;"","")</f>
        <v/>
      </c>
      <c r="M46" s="107" t="str">
        <f>IFERROR(VLOOKUP($A46,'★共通（5-1-1）'!$A$9:$AH$126,20,FALSE)&amp;"","")</f>
        <v>143</v>
      </c>
    </row>
    <row r="47" spans="1:18" ht="77.25" customHeight="1">
      <c r="A47" s="105">
        <v>103</v>
      </c>
      <c r="B47" s="105" t="str">
        <f>IFERROR(VLOOKUP($A47,'★共通（5-1-1）'!$A$9:$AH$126,2,FALSE)&amp;"","")</f>
        <v>介護報酬の見直し</v>
      </c>
      <c r="C47" s="106" t="str">
        <f>IFERROR(VLOOKUP($A47,'★共通（5-1-1）'!$A$9:$AH$126,3,FALSE)&amp;"","")</f>
        <v>訪問看護の機能強化</v>
      </c>
      <c r="D47" s="105" t="str">
        <f>IFERROR(VLOOKUP($A47,'★共通（5-1-1）'!$A$9:$AH$126,4,FALSE)&amp;"","")</f>
        <v/>
      </c>
      <c r="E47" s="19" t="str">
        <f>IFERROR(VLOOKUP($A47,'★共通（5-1-1）'!$A$9:$AH$126,5,FALSE)&amp;"","")</f>
        <v/>
      </c>
      <c r="F47" s="106" t="str">
        <f>IFERROR(VLOOKUP($A47,'★共通（5-1-1）'!$A$9:$AH$126,6,FALSE)&amp;"","")</f>
        <v>・訪問看護の機能強化を図る観点から、理学療法士等によるサービス提供の状況や他の介護サービス等との役割分担も踏まえて、理学療法士・作業療法士・言語聴覚士が行う訪問看護及び介護予防訪問看護について、評価や提供回数等の見直しを行う。</v>
      </c>
      <c r="G47" s="107" t="str">
        <f>IFERROR(VLOOKUP($A47,'★共通（5-1-1）'!$A$9:$AH$126,7,FALSE)&amp;"","")</f>
        <v/>
      </c>
      <c r="H47" s="107" t="str">
        <f>IFERROR(VLOOKUP($A47,'★共通（5-1-1）'!$A$9:$AH$126,8,FALSE)&amp;"","")</f>
        <v/>
      </c>
      <c r="I47" s="107" t="str">
        <f>IFERROR(VLOOKUP($A47,'★共通（5-1-1）'!$A$9:$AH$126,9,FALSE)&amp;"","")</f>
        <v>144</v>
      </c>
      <c r="J47" s="107" t="str">
        <f>IFERROR(VLOOKUP($A47,'★共通（5-1-1）'!$A$9:$AH$126,10,FALSE)&amp;"","")</f>
        <v/>
      </c>
      <c r="K47" s="107" t="str">
        <f>IFERROR(VLOOKUP($A47,'★共通（5-1-1）'!$A$9:$AH$126,11,FALSE)&amp;"","")</f>
        <v/>
      </c>
      <c r="L47" s="107" t="str">
        <f>IFERROR(VLOOKUP($A47,'★共通（5-1-1）'!$A$9:$AH$126,19,FALSE)&amp;"","")</f>
        <v/>
      </c>
      <c r="M47" s="107" t="str">
        <f>IFERROR(VLOOKUP($A47,'★共通（5-1-1）'!$A$9:$AH$126,20,FALSE)&amp;"","")</f>
        <v/>
      </c>
    </row>
    <row r="48" spans="1:18" ht="78" customHeight="1">
      <c r="A48" s="105">
        <v>104</v>
      </c>
      <c r="B48" s="105" t="str">
        <f>IFERROR(VLOOKUP($A48,'★共通（5-1-1）'!$A$9:$AH$126,2,FALSE)&amp;"","")</f>
        <v>介護報酬の見直し</v>
      </c>
      <c r="C48" s="106" t="str">
        <f>IFERROR(VLOOKUP($A48,'★共通（5-1-1）'!$A$9:$AH$126,3,FALSE)&amp;"","")</f>
        <v>長期期間利用の介護予防リハビリテーションの適正化</v>
      </c>
      <c r="D48" s="105" t="str">
        <f>IFERROR(VLOOKUP($A48,'★共通（5-1-1）'!$A$9:$AH$126,4,FALSE)&amp;"","")</f>
        <v/>
      </c>
      <c r="E48" s="19" t="str">
        <f>IFERROR(VLOOKUP($A48,'★共通（5-1-1）'!$A$9:$AH$126,5,FALSE)&amp;"","")</f>
        <v/>
      </c>
      <c r="F48" s="106" t="str">
        <f>IFERROR(VLOOKUP($A48,'★共通（5-1-1）'!$A$9:$AH$126,6,FALSE)&amp;"","")</f>
        <v>・近年の受給者数や利用期間及び利用者のADL 等を踏まえ、適切なサービス提供とする観点から、介護予防サービスにおけるリハビリテーションについて、利用開始から一定期間が経過した後の評価の見直しを行う。</v>
      </c>
      <c r="G48" s="107" t="str">
        <f>IFERROR(VLOOKUP($A48,'★共通（5-1-1）'!$A$9:$AH$126,7,FALSE)&amp;"","")</f>
        <v/>
      </c>
      <c r="H48" s="107" t="str">
        <f>IFERROR(VLOOKUP($A48,'★共通（5-1-1）'!$A$9:$AH$126,8,FALSE)&amp;"","")</f>
        <v/>
      </c>
      <c r="I48" s="107" t="str">
        <f>IFERROR(VLOOKUP($A48,'★共通（5-1-1）'!$A$9:$AH$126,9,FALSE)&amp;"","")</f>
        <v/>
      </c>
      <c r="J48" s="107" t="str">
        <f>IFERROR(VLOOKUP($A48,'★共通（5-1-1）'!$A$9:$AH$126,10,FALSE)&amp;"","")</f>
        <v>145※予防のみ</v>
      </c>
      <c r="K48" s="107" t="str">
        <f>IFERROR(VLOOKUP($A48,'★共通（5-1-1）'!$A$9:$AH$126,11,FALSE)&amp;"","")</f>
        <v/>
      </c>
      <c r="L48" s="107" t="str">
        <f>IFERROR(VLOOKUP($A48,'★共通（5-1-1）'!$A$9:$AH$126,19,FALSE)&amp;"","")</f>
        <v/>
      </c>
      <c r="M48" s="107" t="str">
        <f>IFERROR(VLOOKUP($A48,'★共通（5-1-1）'!$A$9:$AH$126,20,FALSE)&amp;"","")</f>
        <v/>
      </c>
      <c r="N48" s="58"/>
      <c r="O48" s="58"/>
      <c r="P48" s="58"/>
    </row>
    <row r="49" spans="1:17" ht="107.25" customHeight="1">
      <c r="A49" s="105">
        <v>105</v>
      </c>
      <c r="B49" s="105" t="str">
        <f>IFERROR(VLOOKUP($A49,'★共通（5-1-1）'!$A$9:$AH$126,2,FALSE)&amp;"","")</f>
        <v>人員基準・設備基準</v>
      </c>
      <c r="C49" s="106" t="str">
        <f>IFERROR(VLOOKUP($A49,'★共通（5-1-1）'!$A$9:$AH$126,3,FALSE)&amp;"","")</f>
        <v>事業所医師が診療しない場合の減算（未実施減算）の強化</v>
      </c>
      <c r="D49" s="105" t="str">
        <f>IFERROR(VLOOKUP($A49,'★共通（5-1-1）'!$A$9:$AH$126,4,FALSE)&amp;"","")</f>
        <v/>
      </c>
      <c r="E49" s="19" t="str">
        <f>IFERROR(VLOOKUP($A49,'★共通（5-1-1）'!$A$9:$AH$126,5,FALSE)&amp;"","")</f>
        <v/>
      </c>
      <c r="F49" s="106" t="str">
        <f>IFERROR(VLOOKUP($A49,'★共通（5-1-1）'!$A$9:$AH$126,6,FALSE)&amp;"","")</f>
        <v xml:space="preserve">・訪問リハビリテーションについて、リハビリテーション計画の作成にあたって事業所医師が診療せずに「適切な研修の修了等」をした事業所外の医師が診療等した場合に適正化（減算）した単位数で評価を行う診療未実施減算について、事業所の医師の関与を進める観点から、以下の見直しを行う。
　ア 事業所外の医師に求められる「適切な研修の修了等」について、令和３年３月31 日までとされている適用猶予措置期間を３年間延長する。
　イ 未実施減算の単位数の見直しを行う。
</v>
      </c>
      <c r="G49" s="107" t="str">
        <f>IFERROR(VLOOKUP($A49,'★共通（5-1-1）'!$A$9:$AH$126,7,FALSE)&amp;"","")</f>
        <v/>
      </c>
      <c r="H49" s="107" t="str">
        <f>IFERROR(VLOOKUP($A49,'★共通（5-1-1）'!$A$9:$AH$126,8,FALSE)&amp;"","")</f>
        <v/>
      </c>
      <c r="I49" s="107" t="str">
        <f>IFERROR(VLOOKUP($A49,'★共通（5-1-1）'!$A$9:$AH$126,9,FALSE)&amp;"","")</f>
        <v/>
      </c>
      <c r="J49" s="107" t="str">
        <f>IFERROR(VLOOKUP($A49,'★共通（5-1-1）'!$A$9:$AH$126,10,FALSE)&amp;"","")</f>
        <v>146</v>
      </c>
      <c r="K49" s="107" t="str">
        <f>IFERROR(VLOOKUP($A49,'★共通（5-1-1）'!$A$9:$AH$126,11,FALSE)&amp;"","")</f>
        <v/>
      </c>
      <c r="L49" s="107" t="str">
        <f>IFERROR(VLOOKUP($A49,'★共通（5-1-1）'!$A$9:$AH$126,19,FALSE)&amp;"","")</f>
        <v/>
      </c>
      <c r="M49" s="107" t="str">
        <f>IFERROR(VLOOKUP($A49,'★共通（5-1-1）'!$A$9:$AH$126,20,FALSE)&amp;"","")</f>
        <v/>
      </c>
    </row>
    <row r="50" spans="1:17" ht="84" customHeight="1">
      <c r="A50" s="105">
        <v>106</v>
      </c>
      <c r="B50" s="105" t="str">
        <f>IFERROR(VLOOKUP($A50,'★共通（5-1-1）'!$A$9:$AH$126,2,FALSE)&amp;"","")</f>
        <v>介護報酬の見直し</v>
      </c>
      <c r="C50" s="106" t="str">
        <f>IFERROR(VLOOKUP($A50,'★共通（5-1-1）'!$A$9:$AH$126,3,FALSE)&amp;"","")</f>
        <v>居宅療養管理指導における通院が困難なものの取扱いの明確化</v>
      </c>
      <c r="D50" s="105" t="str">
        <f>IFERROR(VLOOKUP($A50,'★共通（5-1-1）'!$A$9:$AH$126,4,FALSE)&amp;"","")</f>
        <v/>
      </c>
      <c r="E50" s="19" t="str">
        <f>IFERROR(VLOOKUP($A50,'★共通（5-1-1）'!$A$9:$AH$126,5,FALSE)&amp;"","")</f>
        <v/>
      </c>
      <c r="F50" s="106" t="str">
        <f>IFERROR(VLOOKUP($A50,'★共通（5-1-1）'!$A$9:$AH$126,6,FALSE)&amp;"","")</f>
        <v>・居宅療養管理指導について、在宅の利用者であって通院が困難なものに対して行うサービスであることを踏まえ、適切なサービスの提供を進める観点から、診療報酬の例を参考に、少なくとも独歩で家族・介助者等の助けを借りずに通院ができる者などは、通院は容易であると考えられるため、これらの者については算定できないことを明確化する。</v>
      </c>
      <c r="G50" s="107" t="str">
        <f>IFERROR(VLOOKUP($A50,'★共通（5-1-1）'!$A$9:$AH$126,7,FALSE)&amp;"","")</f>
        <v/>
      </c>
      <c r="H50" s="107" t="str">
        <f>IFERROR(VLOOKUP($A50,'★共通（5-1-1）'!$A$9:$AH$126,8,FALSE)&amp;"","")</f>
        <v/>
      </c>
      <c r="I50" s="107" t="str">
        <f>IFERROR(VLOOKUP($A50,'★共通（5-1-1）'!$A$9:$AH$126,9,FALSE)&amp;"","")</f>
        <v/>
      </c>
      <c r="J50" s="107" t="str">
        <f>IFERROR(VLOOKUP($A50,'★共通（5-1-1）'!$A$9:$AH$126,10,FALSE)&amp;"","")</f>
        <v/>
      </c>
      <c r="K50" s="107" t="str">
        <f>IFERROR(VLOOKUP($A50,'★共通（5-1-1）'!$A$9:$AH$126,11,FALSE)&amp;"","")</f>
        <v>147</v>
      </c>
      <c r="L50" s="107" t="str">
        <f>IFERROR(VLOOKUP($A50,'★共通（5-1-1）'!$A$9:$AH$126,19,FALSE)&amp;"","")</f>
        <v/>
      </c>
      <c r="M50" s="107" t="str">
        <f>IFERROR(VLOOKUP($A50,'★共通（5-1-1）'!$A$9:$AH$126,20,FALSE)&amp;"","")</f>
        <v/>
      </c>
    </row>
    <row r="51" spans="1:17" ht="59.25" customHeight="1">
      <c r="A51" s="105">
        <v>107</v>
      </c>
      <c r="B51" s="105" t="str">
        <f>IFERROR(VLOOKUP($A51,'★共通（5-1-1）'!$A$9:$AH$126,2,FALSE)&amp;"","")</f>
        <v>介護報酬の見直し</v>
      </c>
      <c r="C51" s="106" t="str">
        <f>IFERROR(VLOOKUP($A51,'★共通（5-1-1）'!$A$9:$AH$126,3,FALSE)&amp;"","")</f>
        <v>居宅療養管理指導の居住場所に応じた評価の見直し</v>
      </c>
      <c r="D51" s="105" t="str">
        <f>IFERROR(VLOOKUP($A51,'★共通（5-1-1）'!$A$9:$AH$126,4,FALSE)&amp;"","")</f>
        <v/>
      </c>
      <c r="E51" s="19" t="str">
        <f>IFERROR(VLOOKUP($A51,'★共通（5-1-1）'!$A$9:$AH$126,5,FALSE)&amp;"","")</f>
        <v/>
      </c>
      <c r="F51" s="106" t="str">
        <f>IFERROR(VLOOKUP($A51,'★共通（5-1-1）'!$A$9:$AH$126,6,FALSE)&amp;"","")</f>
        <v xml:space="preserve">・居宅療養管理指導について、サービス提供の状況や移動時間、滞在時間等の効率性を勘案し、より実態を踏まえた評価とする観点から、単一建物居住者の人数に応じた評価について見直しを行う。
</v>
      </c>
      <c r="G51" s="107" t="str">
        <f>IFERROR(VLOOKUP($A51,'★共通（5-1-1）'!$A$9:$AH$126,7,FALSE)&amp;"","")</f>
        <v/>
      </c>
      <c r="H51" s="107" t="str">
        <f>IFERROR(VLOOKUP($A51,'★共通（5-1-1）'!$A$9:$AH$126,8,FALSE)&amp;"","")</f>
        <v/>
      </c>
      <c r="I51" s="107" t="str">
        <f>IFERROR(VLOOKUP($A51,'★共通（5-1-1）'!$A$9:$AH$126,9,FALSE)&amp;"","")</f>
        <v/>
      </c>
      <c r="J51" s="107" t="str">
        <f>IFERROR(VLOOKUP($A51,'★共通（5-1-1）'!$A$9:$AH$126,10,FALSE)&amp;"","")</f>
        <v/>
      </c>
      <c r="K51" s="107" t="str">
        <f>IFERROR(VLOOKUP($A51,'★共通（5-1-1）'!$A$9:$AH$126,11,FALSE)&amp;"","")</f>
        <v>148</v>
      </c>
      <c r="L51" s="107" t="str">
        <f>IFERROR(VLOOKUP($A51,'★共通（5-1-1）'!$A$9:$AH$126,19,FALSE)&amp;"","")</f>
        <v/>
      </c>
      <c r="M51" s="107" t="str">
        <f>IFERROR(VLOOKUP($A51,'★共通（5-1-1）'!$A$9:$AH$126,20,FALSE)&amp;"","")</f>
        <v/>
      </c>
    </row>
    <row r="52" spans="1:17" ht="80.25" customHeight="1">
      <c r="A52" s="105">
        <v>110</v>
      </c>
      <c r="B52" s="105" t="str">
        <f>IFERROR(VLOOKUP($A52,'★共通（5-1-1）'!$A$9:$AH$126,2,FALSE)&amp;"","")</f>
        <v>介護報酬の見直し</v>
      </c>
      <c r="C52" s="106" t="str">
        <f>IFERROR(VLOOKUP($A52,'★共通（5-1-1）'!$A$9:$AH$126,3,FALSE)&amp;"","")</f>
        <v>介護職員処遇改善加算（Ⅳ）及び（Ⅴ）の廃止</v>
      </c>
      <c r="D52" s="105" t="str">
        <f>IFERROR(VLOOKUP($A52,'★共通（5-1-1）'!$A$9:$AH$126,4,FALSE)&amp;"","")</f>
        <v>介護職員処遇改善加算（Ⅳ）廃止
介護職員処遇改善加算（Ⅴ）廃止</v>
      </c>
      <c r="E52" s="19" t="str">
        <f>IFERROR(VLOOKUP($A52,'★共通（5-1-1）'!$A$9:$AH$126,5,FALSE)&amp;"","")</f>
        <v/>
      </c>
      <c r="F52" s="106" t="str">
        <f>IFERROR(VLOOKUP($A52,'★共通（5-1-1）'!$A$9:$AH$126,6,FALSE)&amp;"","")</f>
        <v>・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v>
      </c>
      <c r="G52" s="107" t="str">
        <f>IFERROR(VLOOKUP($A52,'★共通（5-1-1）'!$A$9:$AH$126,7,FALSE)&amp;"","")</f>
        <v>151</v>
      </c>
      <c r="H52" s="107" t="str">
        <f>IFERROR(VLOOKUP($A52,'★共通（5-1-1）'!$A$9:$AH$126,8,FALSE)&amp;"","")</f>
        <v>151</v>
      </c>
      <c r="I52" s="107" t="str">
        <f>IFERROR(VLOOKUP($A52,'★共通（5-1-1）'!$A$9:$AH$126,9,FALSE)&amp;"","")</f>
        <v/>
      </c>
      <c r="J52" s="107" t="str">
        <f>IFERROR(VLOOKUP($A52,'★共通（5-1-1）'!$A$9:$AH$126,10,FALSE)&amp;"","")</f>
        <v/>
      </c>
      <c r="K52" s="107" t="str">
        <f>IFERROR(VLOOKUP($A52,'★共通（5-1-1）'!$A$9:$AH$126,11,FALSE)&amp;"","")</f>
        <v/>
      </c>
      <c r="L52" s="107" t="str">
        <f>IFERROR(VLOOKUP($A52,'★共通（5-1-1）'!$A$9:$AH$126,19,FALSE)&amp;"","")</f>
        <v>151</v>
      </c>
      <c r="M52" s="107" t="str">
        <f>IFERROR(VLOOKUP($A52,'★共通（5-1-1）'!$A$9:$AH$126,20,FALSE)&amp;"","")</f>
        <v>151</v>
      </c>
      <c r="N52" s="55"/>
      <c r="O52" s="55"/>
      <c r="P52" s="55"/>
      <c r="Q52" s="55"/>
    </row>
    <row r="53" spans="1:17" ht="235.5" customHeight="1">
      <c r="A53" s="105">
        <v>112</v>
      </c>
      <c r="B53" s="105" t="str">
        <f>IFERROR(VLOOKUP($A53,'★共通（5-1-1）'!$A$9:$AH$126,2,FALSE)&amp;"","")</f>
        <v>運営基準の見直し</v>
      </c>
      <c r="C53" s="106" t="str">
        <f>IFERROR(VLOOKUP($A53,'★共通（5-1-1）'!$A$9:$AH$126,3,FALSE)&amp;"","")</f>
        <v>サービス付き高齢者向け住宅等における適正なサービス提供の確保</v>
      </c>
      <c r="D53" s="105" t="str">
        <f>IFERROR(VLOOKUP($A53,'★共通（5-1-1）'!$A$9:$AH$126,4,FALSE)&amp;"","")</f>
        <v/>
      </c>
      <c r="E53" s="19" t="str">
        <f>IFERROR(VLOOKUP($A53,'★共通（5-1-1）'!$A$9:$AH$126,5,FALSE)&amp;"","")</f>
        <v/>
      </c>
      <c r="F53" s="106" t="str">
        <f>IFERROR(VLOOKUP($A53,'★共通（5-1-1）'!$A$9:$AH$126,6,FALSE)&amp;"","")</f>
        <v xml:space="preserve">・サービス付き高齢者向け住宅等における適正なサービス提供を確保する観点から、以下の対応を行う。
　ア 訪問系サービス（定期巡回・随時対応型訪問介護看護を除く）、通所系サービス（地域密着型通所介護、認知症対応型通所介護を除く）及び福祉用具貸与について、事業所と同一の建物に居住する利用者に対してサービス提供を行う場合には、当該建物に居住する利用者以外に対してもサービス提供を行うよう努めることとする。また、事業所を市町村等が指定する際に、例えば、当該事業所の利用者のうち一定割合以上を当該事業所に併設する集合住宅以外の利用者とするよう努める、あるいはしなければならない等の条件を付することは差し支えないことを明確化する。
　イ 同一のサービス付き高齢者向け住宅等に居住する者のケアプランについて、区分支給限度基準額の利用割合が高い者が多い場合に、併設事業所の特定を行いつつ、当該ケアプランを作成する居宅介護支援事業者を事業所単位で抽出するなどの点検・検証を行うとともに、サービス付き高齢者向け住宅等における家賃の確認や利用者のケアプランの確認を行うことなどを通じて、介護保険サービスが入居者の自立支援等につながっているかの観点も考慮しながら、指導監督権限を持つ自治体による更なる指導の徹底を図る。居宅介護支援事業所を事業所単位で抽出するなどの点検・検証については、効率的な点検・検証の仕組みの周知期間の確保等のため、10 月から施行する。
</v>
      </c>
      <c r="G53" s="107" t="str">
        <f>IFERROR(VLOOKUP($A53,'★共通（5-1-1）'!$A$9:$AH$126,7,FALSE)&amp;"","")</f>
        <v>153</v>
      </c>
      <c r="H53" s="107" t="str">
        <f>IFERROR(VLOOKUP($A53,'★共通（5-1-1）'!$A$9:$AH$126,8,FALSE)&amp;"","")</f>
        <v>153</v>
      </c>
      <c r="I53" s="107" t="str">
        <f>IFERROR(VLOOKUP($A53,'★共通（5-1-1）'!$A$9:$AH$126,9,FALSE)&amp;"","")</f>
        <v>153</v>
      </c>
      <c r="J53" s="107" t="str">
        <f>IFERROR(VLOOKUP($A53,'★共通（5-1-1）'!$A$9:$AH$126,10,FALSE)&amp;"","")</f>
        <v>153</v>
      </c>
      <c r="K53" s="107" t="str">
        <f>IFERROR(VLOOKUP($A53,'★共通（5-1-1）'!$A$9:$AH$126,11,FALSE)&amp;"","")</f>
        <v>153</v>
      </c>
      <c r="L53" s="107" t="str">
        <f>IFERROR(VLOOKUP($A53,'★共通（5-1-1）'!$A$9:$AH$126,19,FALSE)&amp;"","")</f>
        <v/>
      </c>
      <c r="M53" s="107" t="str">
        <f>IFERROR(VLOOKUP($A53,'★共通（5-1-1）'!$A$9:$AH$126,20,FALSE)&amp;"","")</f>
        <v>153</v>
      </c>
    </row>
    <row r="54" spans="1:17" ht="99" customHeight="1">
      <c r="A54" s="105">
        <v>116</v>
      </c>
      <c r="B54" s="105" t="str">
        <f>IFERROR(VLOOKUP($A54,'★共通（5-1-1）'!$A$9:$AH$126,2,FALSE)&amp;"","")</f>
        <v>運営基準の見直し</v>
      </c>
      <c r="C54" s="106" t="str">
        <f>IFERROR(VLOOKUP($A54,'★共通（5-1-1）'!$A$9:$AH$126,3,FALSE)&amp;"","")</f>
        <v>高齢者虐待防止の推進</v>
      </c>
      <c r="D54" s="105" t="str">
        <f>IFERROR(VLOOKUP($A54,'★共通（5-1-1）'!$A$9:$AH$126,4,FALSE)&amp;"","")</f>
        <v/>
      </c>
      <c r="E54" s="19" t="str">
        <f>IFERROR(VLOOKUP($A54,'★共通（5-1-1）'!$A$9:$AH$126,5,FALSE)&amp;"","")</f>
        <v/>
      </c>
      <c r="F54" s="106" t="str">
        <f>IFERROR(VLOOKUP($A54,'★共通（5-1-1）'!$A$9:$AH$126,6,FALSE)&amp;"","")</f>
        <v>・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v>
      </c>
      <c r="G54" s="107" t="str">
        <f>IFERROR(VLOOKUP($A54,'★共通（5-1-1）'!$A$9:$AH$126,7,FALSE)&amp;"","")</f>
        <v>159</v>
      </c>
      <c r="H54" s="107" t="str">
        <f>IFERROR(VLOOKUP($A54,'★共通（5-1-1）'!$A$9:$AH$126,8,FALSE)&amp;"","")</f>
        <v>159</v>
      </c>
      <c r="I54" s="107" t="str">
        <f>IFERROR(VLOOKUP($A54,'★共通（5-1-1）'!$A$9:$AH$126,9,FALSE)&amp;"","")</f>
        <v>159</v>
      </c>
      <c r="J54" s="107" t="str">
        <f>IFERROR(VLOOKUP($A54,'★共通（5-1-1）'!$A$9:$AH$126,10,FALSE)&amp;"","")</f>
        <v>159</v>
      </c>
      <c r="K54" s="107" t="str">
        <f>IFERROR(VLOOKUP($A54,'★共通（5-1-1）'!$A$9:$AH$126,11,FALSE)&amp;"","")</f>
        <v>159</v>
      </c>
      <c r="L54" s="107" t="str">
        <f>IFERROR(VLOOKUP($A54,'★共通（5-1-1）'!$A$9:$AH$126,19,FALSE)&amp;"","")</f>
        <v>159</v>
      </c>
      <c r="M54" s="107" t="str">
        <f>IFERROR(VLOOKUP($A54,'★共通（5-1-1）'!$A$9:$AH$126,20,FALSE)&amp;"","")</f>
        <v>159</v>
      </c>
    </row>
    <row r="55" spans="1:17" ht="212.25" customHeight="1">
      <c r="A55" s="105">
        <v>118</v>
      </c>
      <c r="B55" s="105" t="str">
        <f>IFERROR(VLOOKUP($A55,'★共通（5-1-1）'!$A$9:$AH$126,2,FALSE)&amp;"","")</f>
        <v>基本方針・指定基準等</v>
      </c>
      <c r="C55" s="106" t="str">
        <f>IFERROR(VLOOKUP($A55,'★共通（5-1-1）'!$A$9:$AH$126,3,FALSE)&amp;"","")</f>
        <v>地域区分</v>
      </c>
      <c r="D55" s="105" t="str">
        <f>IFERROR(VLOOKUP($A55,'★共通（5-1-1）'!$A$9:$AH$126,4,FALSE)&amp;"","")</f>
        <v/>
      </c>
      <c r="E55" s="19" t="str">
        <f>IFERROR(VLOOKUP($A55,'★共通（5-1-1）'!$A$9:$AH$126,5,FALSE)&amp;"","")</f>
        <v/>
      </c>
      <c r="F55" s="106" t="str">
        <f>IFERROR(VLOOKUP($A55,'★共通（5-1-1）'!$A$9:$AH$126,6,FALSE)&amp;"","")</f>
        <v>・地域区分については、「居宅介護支援事業所の管理者要件等に関する審議報告」（令和元年12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v>
      </c>
      <c r="G55" s="107" t="str">
        <f>IFERROR(VLOOKUP($A55,'★共通（5-1-1）'!$A$9:$AH$126,7,FALSE)&amp;"","")</f>
        <v>161
・
162</v>
      </c>
      <c r="H55" s="107" t="str">
        <f>IFERROR(VLOOKUP($A55,'★共通（5-1-1）'!$A$9:$AH$126,8,FALSE)&amp;"","")</f>
        <v>161
・
162</v>
      </c>
      <c r="I55" s="107" t="str">
        <f>IFERROR(VLOOKUP($A55,'★共通（5-1-1）'!$A$9:$AH$126,9,FALSE)&amp;"","")</f>
        <v>161
・
162</v>
      </c>
      <c r="J55" s="107" t="str">
        <f>IFERROR(VLOOKUP($A55,'★共通（5-1-1）'!$A$9:$AH$126,10,FALSE)&amp;"","")</f>
        <v>161
・
162</v>
      </c>
      <c r="K55" s="107" t="str">
        <f>IFERROR(VLOOKUP($A55,'★共通（5-1-1）'!$A$9:$AH$126,11,FALSE)&amp;"","")</f>
        <v>161
・
162</v>
      </c>
      <c r="L55" s="107" t="str">
        <f>IFERROR(VLOOKUP($A55,'★共通（5-1-1）'!$A$9:$AH$126,19,FALSE)&amp;"","")</f>
        <v>161
・
162</v>
      </c>
      <c r="M55" s="107" t="str">
        <f>IFERROR(VLOOKUP($A55,'★共通（5-1-1）'!$A$9:$AH$126,20,FALSE)&amp;"","")</f>
        <v>161
・
162</v>
      </c>
    </row>
    <row r="56" spans="1:17" ht="96.75" customHeight="1">
      <c r="C56" s="58"/>
      <c r="D56" s="53"/>
      <c r="E56" s="59"/>
      <c r="F56" s="58"/>
      <c r="G56" s="53"/>
      <c r="H56" s="53"/>
      <c r="I56" s="53"/>
      <c r="J56" s="53"/>
      <c r="K56" s="59"/>
    </row>
    <row r="57" spans="1:17" ht="96.75" customHeight="1">
      <c r="C57" s="58"/>
      <c r="D57" s="53"/>
      <c r="E57" s="59"/>
      <c r="F57" s="58"/>
      <c r="G57" s="53"/>
      <c r="H57" s="53"/>
      <c r="I57" s="53"/>
      <c r="J57" s="53"/>
      <c r="K57" s="59"/>
    </row>
    <row r="58" spans="1:17" ht="96.75" customHeight="1">
      <c r="C58" s="58"/>
      <c r="D58" s="53"/>
      <c r="E58" s="59"/>
      <c r="F58" s="58"/>
      <c r="G58" s="53"/>
      <c r="H58" s="53"/>
      <c r="I58" s="53"/>
      <c r="J58" s="53"/>
      <c r="K58" s="59"/>
    </row>
    <row r="59" spans="1:17" ht="96.75" customHeight="1">
      <c r="C59" s="58"/>
      <c r="D59" s="53"/>
      <c r="E59" s="59"/>
      <c r="F59" s="58"/>
      <c r="G59" s="53"/>
      <c r="H59" s="53"/>
      <c r="I59" s="53"/>
      <c r="J59" s="53"/>
      <c r="K59" s="59"/>
    </row>
    <row r="60" spans="1:17" ht="96.75" customHeight="1">
      <c r="C60" s="58"/>
      <c r="D60" s="53"/>
      <c r="E60" s="59"/>
      <c r="F60" s="58"/>
      <c r="G60" s="53"/>
      <c r="H60" s="53"/>
      <c r="I60" s="53"/>
      <c r="J60" s="53"/>
      <c r="K60" s="59"/>
    </row>
    <row r="61" spans="1:17" ht="96.75" customHeight="1">
      <c r="C61" s="58"/>
      <c r="D61" s="53"/>
      <c r="E61" s="59"/>
      <c r="F61" s="58"/>
      <c r="G61" s="53"/>
      <c r="H61" s="53"/>
      <c r="I61" s="53"/>
      <c r="J61" s="53"/>
      <c r="K61" s="59"/>
    </row>
    <row r="62" spans="1:17" ht="96.75" customHeight="1">
      <c r="C62" s="58"/>
      <c r="D62" s="53"/>
      <c r="E62" s="59"/>
      <c r="F62" s="94"/>
      <c r="G62" s="53"/>
      <c r="H62" s="53"/>
      <c r="I62" s="53"/>
      <c r="J62" s="53"/>
      <c r="K62" s="59"/>
    </row>
    <row r="63" spans="1:17" ht="96.75" customHeight="1">
      <c r="C63" s="58"/>
      <c r="D63" s="53"/>
      <c r="E63" s="59"/>
      <c r="F63" s="94"/>
      <c r="G63" s="53"/>
      <c r="H63" s="53"/>
      <c r="I63" s="53"/>
      <c r="J63" s="53"/>
      <c r="K63" s="59"/>
    </row>
    <row r="64" spans="1:17" ht="96.75" customHeight="1"/>
    <row r="65" ht="96.75" customHeight="1"/>
    <row r="66" ht="96.75" customHeight="1"/>
    <row r="67" ht="96.75" customHeight="1"/>
    <row r="68" ht="96.75" customHeight="1"/>
    <row r="69" ht="96.75" customHeight="1"/>
    <row r="70" ht="96.75" customHeight="1"/>
  </sheetData>
  <autoFilter ref="A6:AM55"/>
  <mergeCells count="8">
    <mergeCell ref="B1:M1"/>
    <mergeCell ref="B2:M2"/>
    <mergeCell ref="B3:M3"/>
    <mergeCell ref="B5:B7"/>
    <mergeCell ref="C5:C7"/>
    <mergeCell ref="E5:E7"/>
    <mergeCell ref="F5:F7"/>
    <mergeCell ref="G4:M4"/>
  </mergeCells>
  <phoneticPr fontId="2"/>
  <pageMargins left="0.31496062992125984" right="0.70866141732283472" top="0.74803149606299213" bottom="0.74803149606299213" header="0.31496062992125984" footer="0.31496062992125984"/>
  <pageSetup paperSize="9" scale="32" orientation="portrait" r:id="rId1"/>
  <headerFooter>
    <oddHeader>&amp;R資料5-1-2</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view="pageBreakPreview" zoomScale="75" zoomScaleNormal="75" zoomScaleSheetLayoutView="75" workbookViewId="0">
      <selection activeCell="D6" sqref="D6"/>
    </sheetView>
  </sheetViews>
  <sheetFormatPr defaultColWidth="9" defaultRowHeight="13.5"/>
  <cols>
    <col min="1" max="1" width="9" style="53"/>
    <col min="2" max="2" width="19.375" style="53" customWidth="1"/>
    <col min="3" max="3" width="47.125" style="57" customWidth="1"/>
    <col min="4" max="4" width="23.5" style="56" customWidth="1"/>
    <col min="5" max="5" width="8.125" style="56" customWidth="1"/>
    <col min="6" max="6" width="88.375" style="68" customWidth="1"/>
    <col min="7" max="11" width="14.625" style="53" customWidth="1"/>
    <col min="12" max="15" width="3.5" style="53" customWidth="1"/>
    <col min="16" max="16" width="13" style="53" customWidth="1"/>
    <col min="17" max="16384" width="9" style="53"/>
  </cols>
  <sheetData>
    <row r="1" spans="1:16" s="89" customFormat="1" ht="67.5" customHeight="1">
      <c r="B1" s="164" t="s">
        <v>762</v>
      </c>
      <c r="C1" s="164"/>
      <c r="D1" s="164"/>
      <c r="E1" s="164"/>
      <c r="F1" s="164"/>
      <c r="G1" s="164"/>
      <c r="H1" s="164"/>
      <c r="I1" s="164"/>
      <c r="J1" s="164"/>
      <c r="K1" s="164"/>
    </row>
    <row r="2" spans="1:16" s="89" customFormat="1" ht="24" customHeight="1">
      <c r="B2" s="165" t="s">
        <v>454</v>
      </c>
      <c r="C2" s="165"/>
      <c r="D2" s="165"/>
      <c r="E2" s="165"/>
      <c r="F2" s="165"/>
      <c r="G2" s="165"/>
      <c r="H2" s="165"/>
      <c r="I2" s="165"/>
      <c r="J2" s="165"/>
      <c r="K2" s="165"/>
    </row>
    <row r="3" spans="1:16" s="89" customFormat="1" ht="23.25" customHeight="1">
      <c r="B3" s="166"/>
      <c r="C3" s="166"/>
      <c r="D3" s="166"/>
      <c r="E3" s="166"/>
      <c r="F3" s="166"/>
      <c r="G3" s="166"/>
      <c r="H3" s="166"/>
      <c r="I3" s="166"/>
      <c r="J3" s="166"/>
      <c r="K3" s="166"/>
    </row>
    <row r="4" spans="1:16" s="90" customFormat="1" ht="32.25" customHeight="1">
      <c r="B4" s="108"/>
      <c r="C4" s="109"/>
      <c r="D4" s="110"/>
      <c r="E4" s="110"/>
      <c r="F4" s="110"/>
      <c r="G4" s="167" t="s">
        <v>755</v>
      </c>
      <c r="H4" s="167"/>
      <c r="I4" s="167"/>
      <c r="J4" s="167"/>
      <c r="K4" s="167"/>
    </row>
    <row r="5" spans="1:16" s="87" customFormat="1" ht="24.75" customHeight="1">
      <c r="B5" s="152" t="s">
        <v>449</v>
      </c>
      <c r="C5" s="155" t="s">
        <v>447</v>
      </c>
      <c r="D5" s="91"/>
      <c r="E5" s="158" t="s">
        <v>445</v>
      </c>
      <c r="F5" s="155" t="s">
        <v>848</v>
      </c>
      <c r="G5" s="97">
        <v>6</v>
      </c>
      <c r="H5" s="92">
        <v>7</v>
      </c>
      <c r="I5" s="97">
        <v>15</v>
      </c>
      <c r="J5" s="92">
        <v>16</v>
      </c>
      <c r="K5" s="92">
        <v>17</v>
      </c>
      <c r="L5" s="98"/>
      <c r="M5" s="99"/>
    </row>
    <row r="6" spans="1:16" s="87" customFormat="1" ht="48" customHeight="1">
      <c r="B6" s="153"/>
      <c r="C6" s="156"/>
      <c r="D6" s="123" t="s">
        <v>847</v>
      </c>
      <c r="E6" s="159"/>
      <c r="F6" s="161"/>
      <c r="G6" s="92" t="s">
        <v>13</v>
      </c>
      <c r="H6" s="92" t="s">
        <v>14</v>
      </c>
      <c r="I6" s="100" t="s">
        <v>22</v>
      </c>
      <c r="J6" s="100" t="s">
        <v>23</v>
      </c>
      <c r="K6" s="100" t="s">
        <v>24</v>
      </c>
    </row>
    <row r="7" spans="1:16" s="87" customFormat="1" ht="24" customHeight="1">
      <c r="B7" s="154"/>
      <c r="C7" s="157"/>
      <c r="D7" s="112"/>
      <c r="E7" s="160"/>
      <c r="F7" s="162"/>
      <c r="G7" s="97"/>
      <c r="H7" s="92"/>
      <c r="I7" s="113" t="s">
        <v>751</v>
      </c>
      <c r="J7" s="113" t="s">
        <v>751</v>
      </c>
      <c r="K7" s="113" t="s">
        <v>751</v>
      </c>
    </row>
    <row r="8" spans="1:16" ht="139.5" customHeight="1">
      <c r="A8" s="105">
        <v>1</v>
      </c>
      <c r="B8" s="105" t="str">
        <f>IFERROR(VLOOKUP($A8,'★共通（5-1-1）'!$A$9:$AH$126,2,FALSE)&amp;"","")</f>
        <v>基本方針・指定基準等</v>
      </c>
      <c r="C8" s="106" t="str">
        <f>IFERROR(VLOOKUP($A8,'★共通（5-1-1）'!$A$9:$AH$126,3,FALSE)&amp;"","")</f>
        <v>感染症対策の強化</v>
      </c>
      <c r="D8" s="105" t="str">
        <f>IFERROR(VLOOKUP($A8,'★共通（5-1-1）'!$A$9:$AH$126,4,FALSE)&amp;"","")</f>
        <v/>
      </c>
      <c r="E8" s="19" t="str">
        <f>IFERROR(VLOOKUP($A8,'★共通（5-1-1）'!$A$9:$AH$126,5,FALSE)&amp;"","")</f>
        <v/>
      </c>
      <c r="F8" s="106" t="str">
        <f>IFERROR(VLOOKUP($A8,'★共通（5-1-1）'!$A$9:$AH$126,6,FALSE)&amp;"","")</f>
        <v>・介護サービス事業者に、感染症の発生及びまん延等に関する取組の徹底を求める観点から、以下の取組を義務づける。その際、３年の経過措置期間を設けることとする。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v>
      </c>
      <c r="G8" s="107" t="str">
        <f>IFERROR(VLOOKUP($A8,'★共通（5-1-1）'!$A$9:$AH$126,12,FALSE)&amp;"","")</f>
        <v>3</v>
      </c>
      <c r="H8" s="107" t="str">
        <f>IFERROR(VLOOKUP($A8,'★共通（5-1-1）'!$A$9:$AH$126,13,FALSE)&amp;"","")</f>
        <v>3</v>
      </c>
      <c r="I8" s="107" t="str">
        <f>IFERROR(VLOOKUP($A8,'★共通（5-1-1）'!$A$9:$AH$126,21,FALSE)&amp;"","")</f>
        <v>3</v>
      </c>
      <c r="J8" s="107" t="str">
        <f>IFERROR(VLOOKUP($A8,'★共通（5-1-1）'!$A$9:$AH$126,22,FALSE)&amp;"","")</f>
        <v>3</v>
      </c>
      <c r="K8" s="107" t="str">
        <f>IFERROR(VLOOKUP($A8,'★共通（5-1-1）'!$A$9:$AH$126,23,FALSE)&amp;"","")</f>
        <v>3</v>
      </c>
      <c r="L8" s="58"/>
      <c r="M8" s="62"/>
      <c r="N8" s="62"/>
      <c r="O8" s="62"/>
      <c r="P8" s="59"/>
    </row>
    <row r="9" spans="1:16" ht="89.25" customHeight="1">
      <c r="A9" s="105">
        <v>2</v>
      </c>
      <c r="B9" s="105" t="str">
        <f>IFERROR(VLOOKUP($A9,'★共通（5-1-1）'!$A$9:$AH$126,2,FALSE)&amp;"","")</f>
        <v>基本方針・指定基準等</v>
      </c>
      <c r="C9" s="106" t="str">
        <f>IFERROR(VLOOKUP($A9,'★共通（5-1-1）'!$A$9:$AH$126,3,FALSE)&amp;"","")</f>
        <v>業務継続に向けた取組の強化</v>
      </c>
      <c r="D9" s="105" t="str">
        <f>IFERROR(VLOOKUP($A9,'★共通（5-1-1）'!$A$9:$AH$126,4,FALSE)&amp;"","")</f>
        <v/>
      </c>
      <c r="E9" s="19" t="str">
        <f>IFERROR(VLOOKUP($A9,'★共通（5-1-1）'!$A$9:$AH$126,5,FALSE)&amp;"","")</f>
        <v/>
      </c>
      <c r="F9" s="106" t="str">
        <f>IFERROR(VLOOKUP($A9,'★共通（5-1-1）'!$A$9:$AH$126,6,FALSE)&amp;"","")</f>
        <v>・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v>
      </c>
      <c r="G9" s="107" t="str">
        <f>IFERROR(VLOOKUP($A9,'★共通（5-1-1）'!$A$9:$AH$126,12,FALSE)&amp;"","")</f>
        <v>4</v>
      </c>
      <c r="H9" s="107" t="str">
        <f>IFERROR(VLOOKUP($A9,'★共通（5-1-1）'!$A$9:$AH$126,13,FALSE)&amp;"","")</f>
        <v>4</v>
      </c>
      <c r="I9" s="107" t="str">
        <f>IFERROR(VLOOKUP($A9,'★共通（5-1-1）'!$A$9:$AH$126,21,FALSE)&amp;"","")</f>
        <v>4</v>
      </c>
      <c r="J9" s="107" t="str">
        <f>IFERROR(VLOOKUP($A9,'★共通（5-1-1）'!$A$9:$AH$126,22,FALSE)&amp;"","")</f>
        <v>4</v>
      </c>
      <c r="K9" s="107" t="str">
        <f>IFERROR(VLOOKUP($A9,'★共通（5-1-1）'!$A$9:$AH$126,23,FALSE)&amp;"","")</f>
        <v>4</v>
      </c>
      <c r="L9" s="65"/>
      <c r="M9" s="65"/>
      <c r="N9" s="65"/>
      <c r="O9" s="65"/>
      <c r="P9" s="59"/>
    </row>
    <row r="10" spans="1:16" ht="104.25" customHeight="1">
      <c r="A10" s="105">
        <v>3</v>
      </c>
      <c r="B10" s="105" t="str">
        <f>IFERROR(VLOOKUP($A10,'★共通（5-1-1）'!$A$9:$AH$126,2,FALSE)&amp;"","")</f>
        <v>基本方針・指定基準等</v>
      </c>
      <c r="C10" s="106" t="str">
        <f>IFERROR(VLOOKUP($A10,'★共通（5-1-1）'!$A$9:$AH$126,3,FALSE)&amp;"","")</f>
        <v>災害への地域と連携した対応の強化</v>
      </c>
      <c r="D10" s="105" t="str">
        <f>IFERROR(VLOOKUP($A10,'★共通（5-1-1）'!$A$9:$AH$126,4,FALSE)&amp;"","")</f>
        <v/>
      </c>
      <c r="E10" s="19" t="str">
        <f>IFERROR(VLOOKUP($A10,'★共通（5-1-1）'!$A$9:$AH$126,5,FALSE)&amp;"","")</f>
        <v/>
      </c>
      <c r="F10" s="106" t="str">
        <f>IFERROR(VLOOKUP($A10,'★共通（5-1-1）'!$A$9:$AH$126,6,FALSE)&amp;"","")</f>
        <v>・災害への対応においては、地域との連携が不可欠であることを踏まえ、非常災害対策（計画策定、関係機関との連携体制の確保、避難等訓練の実施等）が求められる介護サービス事業者を対象に、小規模多機能型居宅介護等の例を参考に、訓練の実施に当たって、地域住民の参加が得られるよう連携に努めなければならないこととする。</v>
      </c>
      <c r="G10" s="107" t="str">
        <f>IFERROR(VLOOKUP($A10,'★共通（5-1-1）'!$A$9:$AH$126,12,FALSE)&amp;"","")</f>
        <v>5</v>
      </c>
      <c r="H10" s="107" t="str">
        <f>IFERROR(VLOOKUP($A10,'★共通（5-1-1）'!$A$9:$AH$126,13,FALSE)&amp;"","")</f>
        <v>5</v>
      </c>
      <c r="I10" s="107" t="str">
        <f>IFERROR(VLOOKUP($A10,'★共通（5-1-1）'!$A$9:$AH$126,21,FALSE)&amp;"","")</f>
        <v>5</v>
      </c>
      <c r="J10" s="107" t="str">
        <f>IFERROR(VLOOKUP($A10,'★共通（5-1-1）'!$A$9:$AH$126,22,FALSE)&amp;"","")</f>
        <v>5</v>
      </c>
      <c r="K10" s="107" t="str">
        <f>IFERROR(VLOOKUP($A10,'★共通（5-1-1）'!$A$9:$AH$126,23,FALSE)&amp;"","")</f>
        <v>5</v>
      </c>
      <c r="L10" s="65"/>
      <c r="M10" s="65"/>
      <c r="N10" s="65"/>
      <c r="O10" s="61"/>
      <c r="P10" s="59"/>
    </row>
    <row r="11" spans="1:16" ht="190.5" customHeight="1">
      <c r="A11" s="105">
        <v>4</v>
      </c>
      <c r="B11" s="105" t="str">
        <f>IFERROR(VLOOKUP($A11,'★共通（5-1-1）'!$A$9:$AH$126,2,FALSE)&amp;"","")</f>
        <v>介護報酬の見直し</v>
      </c>
      <c r="C11" s="106" t="str">
        <f>IFERROR(VLOOKUP($A11,'★共通（5-1-1）'!$A$9:$AH$126,3,FALSE)&amp;"","")</f>
        <v>通所介護等の事業所規模別の報酬等に関する対応</v>
      </c>
      <c r="D11" s="105" t="str">
        <f>IFERROR(VLOOKUP($A11,'★共通（5-1-1）'!$A$9:$AH$126,4,FALSE)&amp;"","")</f>
        <v/>
      </c>
      <c r="E11" s="19" t="str">
        <f>IFERROR(VLOOKUP($A11,'★共通（5-1-1）'!$A$9:$AH$126,5,FALSE)&amp;"","")</f>
        <v>新</v>
      </c>
      <c r="F11" s="106" t="str">
        <f>IFERROR(VLOOKUP($A11,'★共通（5-1-1）'!$A$9:$AH$126,6,FALSE)&amp;"","")</f>
        <v>・通所介護等の報酬について、感染症や災害の影響により利用者が減少した場合に、状況に即した安定的なサービス提供を可能とする観点から、以下の見直しを行う。
　ア より小さい規模区分がある大規模型について、事業所規模別の報酬区分の決定にあたり、前年度の平均延べ利用者数ではなく、感染症や災害の影響により延べ利用者数の減が生じた月の実績を基礎とすることができることとする。
　イ 延べ利用者数の減が生じた月の実績が前年度の平均延べ利用者数から５％以上減少している場合、3カ月間（利用者減に対応するための経営改善に時間を要するその他の特別の事情があると認められる場合は一回の延長を認める）、基本報酬の３％の加算を行う。（加算分は、区分支給限度基準額の算定に含めないこととする。）
　現下の新型コロナウイルス感染症の影響による前年度の平均延べ利用者数等から５％以上の利用者減に対する適用にあたっては、年度当初から即時的に対応を行う。</v>
      </c>
      <c r="G11" s="107" t="str">
        <f>IFERROR(VLOOKUP($A11,'★共通（5-1-1）'!$A$9:$AH$126,12,FALSE)&amp;"","")</f>
        <v>6</v>
      </c>
      <c r="H11" s="107" t="str">
        <f>IFERROR(VLOOKUP($A11,'★共通（5-1-1）'!$A$9:$AH$126,13,FALSE)&amp;"","")</f>
        <v>6</v>
      </c>
      <c r="I11" s="107" t="str">
        <f>IFERROR(VLOOKUP($A11,'★共通（5-1-1）'!$A$9:$AH$126,21,FALSE)&amp;"","")</f>
        <v>6</v>
      </c>
      <c r="J11" s="107" t="str">
        <f>IFERROR(VLOOKUP($A11,'★共通（5-1-1）'!$A$9:$AH$126,22,FALSE)&amp;"","")</f>
        <v/>
      </c>
      <c r="K11" s="107" t="str">
        <f>IFERROR(VLOOKUP($A11,'★共通（5-1-1）'!$A$9:$AH$126,23,FALSE)&amp;"","")</f>
        <v>6</v>
      </c>
      <c r="L11" s="61"/>
      <c r="M11" s="61"/>
      <c r="N11" s="61"/>
      <c r="O11" s="62"/>
      <c r="P11" s="59"/>
    </row>
    <row r="12" spans="1:16" ht="267" customHeight="1">
      <c r="A12" s="105">
        <v>5</v>
      </c>
      <c r="B12" s="105" t="str">
        <f>IFERROR(VLOOKUP($A12,'★共通（5-1-1）'!$A$9:$AH$126,2,FALSE)&amp;"","")</f>
        <v>介護報酬の見直し</v>
      </c>
      <c r="C12" s="106" t="str">
        <f>IFERROR(VLOOKUP($A12,'★共通（5-1-1）'!$A$9:$AH$126,3,FALSE)&amp;"","")</f>
        <v>認知症専門ケア加算等の見直し</v>
      </c>
      <c r="D12" s="105" t="str">
        <f>IFERROR(VLOOKUP($A12,'★共通（5-1-1）'!$A$9:$AH$126,4,FALSE)&amp;"","")</f>
        <v>認知症専門ケア加算Ⅰ
認知症専門ケア加算Ⅱ</v>
      </c>
      <c r="E12" s="19" t="str">
        <f>IFERROR(VLOOKUP($A12,'★共通（5-1-1）'!$A$9:$AH$126,5,FALSE)&amp;"","")</f>
        <v>新</v>
      </c>
      <c r="F12" s="106" t="str">
        <f>IFERROR(VLOOKUP($A12,'★共通（5-1-1）'!$A$9:$AH$126,6,FALSE)&amp;"","")</f>
        <v>・認知症専門ケア加算等について、各介護サービスにおける認知症対応力を向上させていく観点から、以下の見直しを行う。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１）を修了した者の配置について、認知症ケアに関する専門性の高い看護師（※２）を、加算の配置要件の対象に加える。
　なお、上記の専門研修については、質を確保しつつ、ｅラーニングの活用等により受講しやすい環境整備を行う。
　※１　認知症ケアに関する専門研修
　　認知症専門ケア加算（Ⅰ）：認知症介護実践リーダー研修
　　認知症専門ケア加算（Ⅱ）：認知症介護指導者養成研修
　　認知症加算：認知症介護指導者養成研修、認知症介護実践リーダー研修、認知症介護実践者研修
　※２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v>
      </c>
      <c r="G12" s="107" t="str">
        <f>IFERROR(VLOOKUP($A12,'★共通（5-1-1）'!$A$9:$AH$126,12,FALSE)&amp;"","")</f>
        <v>9※イのみ</v>
      </c>
      <c r="H12" s="107" t="str">
        <f>IFERROR(VLOOKUP($A12,'★共通（5-1-1）'!$A$9:$AH$126,13,FALSE)&amp;"","")</f>
        <v/>
      </c>
      <c r="I12" s="107" t="str">
        <f>IFERROR(VLOOKUP($A12,'★共通（5-1-1）'!$A$9:$AH$126,21,FALSE)&amp;"","")</f>
        <v>9※イのみ</v>
      </c>
      <c r="J12" s="107" t="str">
        <f>IFERROR(VLOOKUP($A12,'★共通（5-1-1）'!$A$9:$AH$126,22,FALSE)&amp;"","")</f>
        <v>9※イのみ</v>
      </c>
      <c r="K12" s="107" t="str">
        <f>IFERROR(VLOOKUP($A12,'★共通（5-1-1）'!$A$9:$AH$126,23,FALSE)&amp;"","")</f>
        <v/>
      </c>
      <c r="L12" s="65"/>
      <c r="M12" s="61"/>
      <c r="N12" s="61"/>
      <c r="O12" s="61"/>
      <c r="P12" s="59"/>
    </row>
    <row r="13" spans="1:16" ht="76.5" customHeight="1">
      <c r="A13" s="105">
        <v>6</v>
      </c>
      <c r="B13" s="105" t="str">
        <f>IFERROR(VLOOKUP($A13,'★共通（5-1-1）'!$A$9:$AH$126,2,FALSE)&amp;"","")</f>
        <v>基本方針・指定基準等</v>
      </c>
      <c r="C13" s="106" t="str">
        <f>IFERROR(VLOOKUP($A13,'★共通（5-1-1）'!$A$9:$AH$126,3,FALSE)&amp;"","")</f>
        <v>認知症に係る取組の情報公表の推進</v>
      </c>
      <c r="D13" s="105" t="str">
        <f>IFERROR(VLOOKUP($A13,'★共通（5-1-1）'!$A$9:$AH$126,4,FALSE)&amp;"","")</f>
        <v/>
      </c>
      <c r="E13" s="19" t="str">
        <f>IFERROR(VLOOKUP($A13,'★共通（5-1-1）'!$A$9:$AH$126,5,FALSE)&amp;"","")</f>
        <v/>
      </c>
      <c r="F13" s="106" t="str">
        <f>IFERROR(VLOOKUP($A13,'★共通（5-1-1）'!$A$9:$AH$126,6,FALSE)&amp;"","")</f>
        <v>・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v>
      </c>
      <c r="G13" s="107" t="str">
        <f>IFERROR(VLOOKUP($A13,'★共通（5-1-1）'!$A$9:$AH$126,12,FALSE)&amp;"","")</f>
        <v>10</v>
      </c>
      <c r="H13" s="107" t="str">
        <f>IFERROR(VLOOKUP($A13,'★共通（5-1-1）'!$A$9:$AH$126,13,FALSE)&amp;"","")</f>
        <v>10</v>
      </c>
      <c r="I13" s="107" t="str">
        <f>IFERROR(VLOOKUP($A13,'★共通（5-1-1）'!$A$9:$AH$126,21,FALSE)&amp;"","")</f>
        <v>10</v>
      </c>
      <c r="J13" s="107" t="str">
        <f>IFERROR(VLOOKUP($A13,'★共通（5-1-1）'!$A$9:$AH$126,22,FALSE)&amp;"","")</f>
        <v>10</v>
      </c>
      <c r="K13" s="107" t="str">
        <f>IFERROR(VLOOKUP($A13,'★共通（5-1-1）'!$A$9:$AH$126,23,FALSE)&amp;"","")</f>
        <v>10</v>
      </c>
      <c r="L13" s="61"/>
      <c r="M13" s="65"/>
      <c r="N13" s="65"/>
      <c r="O13" s="61"/>
      <c r="P13" s="59"/>
    </row>
    <row r="14" spans="1:16" ht="116.25" customHeight="1">
      <c r="A14" s="105">
        <v>8</v>
      </c>
      <c r="B14" s="105" t="str">
        <f>IFERROR(VLOOKUP($A14,'★共通（5-1-1）'!$A$9:$AH$126,2,FALSE)&amp;"","")</f>
        <v>運営基準の見直し</v>
      </c>
      <c r="C14" s="106" t="str">
        <f>IFERROR(VLOOKUP($A14,'★共通（5-1-1）'!$A$9:$AH$126,3,FALSE)&amp;"","")</f>
        <v>認知症介護基礎研修の受講の義務づけ</v>
      </c>
      <c r="D14" s="105" t="str">
        <f>IFERROR(VLOOKUP($A14,'★共通（5-1-1）'!$A$9:$AH$126,4,FALSE)&amp;"","")</f>
        <v/>
      </c>
      <c r="E14" s="19" t="str">
        <f>IFERROR(VLOOKUP($A14,'★共通（5-1-1）'!$A$9:$AH$126,5,FALSE)&amp;"","")</f>
        <v/>
      </c>
      <c r="F14" s="106" t="str">
        <f>IFERROR(VLOOKUP($A14,'★共通（5-1-1）'!$A$9:$AH$126,6,FALSE)&amp;"","")</f>
        <v>・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者について、認知症基礎研修を受講させるために必要な措置を講じることを義務づける。その際、３年の経過措置期間を設けることとするとともに，新入職員の受講についても１年の猶予期間を設けることとする。なお、認知症基礎研修については、質を確保しつつ、e ラーニングの活用等により受講しやすい環境整備を行う。</v>
      </c>
      <c r="G14" s="107" t="str">
        <f>IFERROR(VLOOKUP($A14,'★共通（5-1-1）'!$A$9:$AH$126,12,FALSE)&amp;"","")</f>
        <v>12</v>
      </c>
      <c r="H14" s="107" t="str">
        <f>IFERROR(VLOOKUP($A14,'★共通（5-1-1）'!$A$9:$AH$126,13,FALSE)&amp;"","")</f>
        <v>12</v>
      </c>
      <c r="I14" s="107" t="str">
        <f>IFERROR(VLOOKUP($A14,'★共通（5-1-1）'!$A$9:$AH$126,21,FALSE)&amp;"","")</f>
        <v>12</v>
      </c>
      <c r="J14" s="107" t="str">
        <f>IFERROR(VLOOKUP($A14,'★共通（5-1-1）'!$A$9:$AH$126,22,FALSE)&amp;"","")</f>
        <v>12</v>
      </c>
      <c r="K14" s="107" t="str">
        <f>IFERROR(VLOOKUP($A14,'★共通（5-1-1）'!$A$9:$AH$126,23,FALSE)&amp;"","")</f>
        <v>12</v>
      </c>
      <c r="L14" s="61"/>
      <c r="M14" s="61"/>
      <c r="N14" s="61"/>
      <c r="O14" s="61"/>
      <c r="P14" s="59"/>
    </row>
    <row r="15" spans="1:16" ht="115.5" customHeight="1">
      <c r="A15" s="105">
        <v>30</v>
      </c>
      <c r="B15" s="105" t="str">
        <f>IFERROR(VLOOKUP($A15,'★共通（5-1-1）'!$A$9:$AH$126,2,FALSE)&amp;"","")</f>
        <v>介護報酬の見直し</v>
      </c>
      <c r="C15" s="106" t="str">
        <f>IFERROR(VLOOKUP($A15,'★共通（5-1-1）'!$A$9:$AH$126,3,FALSE)&amp;"","")</f>
        <v>訪問介護における通院等乗降介助の見直し</v>
      </c>
      <c r="D15" s="105" t="str">
        <f>IFERROR(VLOOKUP($A15,'★共通（5-1-1）'!$A$9:$AH$126,4,FALSE)&amp;"","")</f>
        <v>通院等乗降介助</v>
      </c>
      <c r="E15" s="19" t="str">
        <f>IFERROR(VLOOKUP($A15,'★共通（5-1-1）'!$A$9:$AH$126,5,FALSE)&amp;"","")</f>
        <v/>
      </c>
      <c r="F15" s="106" t="str">
        <f>IFERROR(VLOOKUP($A15,'★共通（5-1-1）'!$A$9:$AH$126,6,FALSE)&amp;"","")</f>
        <v>・通院等乗降介助について、利用者の身体的・経済的負担の軽減や利便性の向上の観点から、目的地が複数ある場合であっても、居宅が始点又は終点となる場合には、その間の病院等から病院等への移送や、通所系サービス・短期入所系サービスの事業所から病院等への移送といった目的地間の移送に係る乗降介助に関しても、同一の事業所が行うことを条件に、算定可能とする。この場合、通所系サービスについては利用者宅と事業所との間の送迎を行わない場合の減算を適用し、短期入所系サービスについては、利用者に対して送迎を行う場合の加算を算定できないこととする。</v>
      </c>
      <c r="G15" s="107" t="str">
        <f>IFERROR(VLOOKUP($A15,'★共通（5-1-1）'!$A$9:$AH$126,12,FALSE)&amp;"","")</f>
        <v>37</v>
      </c>
      <c r="H15" s="107" t="str">
        <f>IFERROR(VLOOKUP($A15,'★共通（5-1-1）'!$A$9:$AH$126,13,FALSE)&amp;"","")</f>
        <v>37</v>
      </c>
      <c r="I15" s="107" t="str">
        <f>IFERROR(VLOOKUP($A15,'★共通（5-1-1）'!$A$9:$AH$126,21,FALSE)&amp;"","")</f>
        <v>37</v>
      </c>
      <c r="J15" s="107" t="str">
        <f>IFERROR(VLOOKUP($A15,'★共通（5-1-1）'!$A$9:$AH$126,22,FALSE)&amp;"","")</f>
        <v>37</v>
      </c>
      <c r="K15" s="107" t="str">
        <f>IFERROR(VLOOKUP($A15,'★共通（5-1-1）'!$A$9:$AH$126,23,FALSE)&amp;"","")</f>
        <v>37</v>
      </c>
      <c r="L15" s="66"/>
      <c r="M15" s="64"/>
      <c r="N15" s="66"/>
      <c r="O15" s="62"/>
      <c r="P15" s="59"/>
    </row>
    <row r="16" spans="1:16" ht="78" customHeight="1">
      <c r="A16" s="105">
        <v>35</v>
      </c>
      <c r="B16" s="105" t="str">
        <f>IFERROR(VLOOKUP($A16,'★共通（5-1-1）'!$A$9:$AH$126,2,FALSE)&amp;"","")</f>
        <v>運営基準の見直し</v>
      </c>
      <c r="C16" s="106" t="str">
        <f>IFERROR(VLOOKUP($A16,'★共通（5-1-1）'!$A$9:$AH$126,3,FALSE)&amp;"","")</f>
        <v>通所介護における地域等との連携の強化</v>
      </c>
      <c r="D16" s="105" t="str">
        <f>IFERROR(VLOOKUP($A16,'★共通（5-1-1）'!$A$9:$AH$126,4,FALSE)&amp;"","")</f>
        <v/>
      </c>
      <c r="E16" s="19" t="str">
        <f>IFERROR(VLOOKUP($A16,'★共通（5-1-1）'!$A$9:$AH$126,5,FALSE)&amp;"","")</f>
        <v/>
      </c>
      <c r="F16" s="106" t="str">
        <f>IFERROR(VLOOKUP($A16,'★共通（5-1-1）'!$A$9:$AH$126,6,FALSE)&amp;"","")</f>
        <v>・通所介護について、利用者の地域における社会参加活動や地域住民との交流を促進する観点から、地域密着型通所介護等と同様に、その事業の運営に当たって、地域住民やボランティア団体等との連携及び協力を行う等の地域との交流に努めなければならないこととする。</v>
      </c>
      <c r="G16" s="107" t="str">
        <f>IFERROR(VLOOKUP($A16,'★共通（5-1-1）'!$A$9:$AH$126,12,FALSE)&amp;"","")</f>
        <v>44</v>
      </c>
      <c r="H16" s="107" t="str">
        <f>IFERROR(VLOOKUP($A16,'★共通（5-1-1）'!$A$9:$AH$126,13,FALSE)&amp;"","")</f>
        <v/>
      </c>
      <c r="I16" s="107" t="str">
        <f>IFERROR(VLOOKUP($A16,'★共通（5-1-1）'!$A$9:$AH$126,21,FALSE)&amp;"","")</f>
        <v/>
      </c>
      <c r="J16" s="107" t="str">
        <f>IFERROR(VLOOKUP($A16,'★共通（5-1-1）'!$A$9:$AH$126,22,FALSE)&amp;"","")</f>
        <v/>
      </c>
      <c r="K16" s="107" t="str">
        <f>IFERROR(VLOOKUP($A16,'★共通（5-1-1）'!$A$9:$AH$126,23,FALSE)&amp;"","")</f>
        <v/>
      </c>
      <c r="L16" s="61"/>
      <c r="M16" s="61"/>
      <c r="N16" s="61"/>
      <c r="O16" s="61"/>
      <c r="P16" s="59"/>
    </row>
    <row r="17" spans="1:16" ht="182.25" customHeight="1">
      <c r="A17" s="105">
        <v>43</v>
      </c>
      <c r="B17" s="105" t="str">
        <f>IFERROR(VLOOKUP($A17,'★共通（5-1-1）'!$A$9:$AH$126,2,FALSE)&amp;"","")</f>
        <v>介護報酬の見直し</v>
      </c>
      <c r="C17" s="106" t="str">
        <f>IFERROR(VLOOKUP($A17,'★共通（5-1-1）'!$A$9:$AH$126,3,FALSE)&amp;"","")</f>
        <v>離島や中山間地域等におけるサービスの充実</v>
      </c>
      <c r="D17" s="105" t="str">
        <f>IFERROR(VLOOKUP($A17,'★共通（5-1-1）'!$A$9:$AH$126,4,FALSE)&amp;"","")</f>
        <v>特別地域加算
中山間地域等における小規模事業所加算
中山間地域等に居住する者へのサービス提供加算</v>
      </c>
      <c r="E17" s="19" t="str">
        <f>IFERROR(VLOOKUP($A17,'★共通（5-1-1）'!$A$9:$AH$126,5,FALSE)&amp;"","")</f>
        <v/>
      </c>
      <c r="F17" s="106" t="str">
        <f>IFERROR(VLOOKUP($A17,'★共通（5-1-1）'!$A$9:$AH$126,6,FALSE)&amp;"","")</f>
        <v>・離島や中山間地域等の要介護者に対する介護サービスの提供を促進する観点から、以下の見直しを行う。他のサービスと同様、これらの加算については、区分支給限度基準額の算定に含めないこととする。
　ア 夜間対応型訪問介護について、移動のコストを適切に評価する観点からも、他の訪問系サービスと同様に、特別地域加算、中山間地域等における小規模事業所加算、中山間地域等に居住する者へのサービス提供加算の対象とする。
　イ 認知症対応型通所介護について、他の通所系サービスと同様に、中山間地域等に居住する者へのサービス提供加算の対象とする。
　ウ 小規模多機能型居宅介護及び看護小規模多機能型居宅介護について、「訪問」も提供することを踏まえ、移動のコストを適切に評価する観点からも、訪問系サービスと同様に、特別地域加算、中山間地域等における小規模事業所加算の対象とする。</v>
      </c>
      <c r="G17" s="107" t="str">
        <f>IFERROR(VLOOKUP($A17,'★共通（5-1-1）'!$A$9:$AH$126,12,FALSE)&amp;"","")</f>
        <v/>
      </c>
      <c r="H17" s="107" t="str">
        <f>IFERROR(VLOOKUP($A17,'★共通（5-1-1）'!$A$9:$AH$126,13,FALSE)&amp;"","")</f>
        <v/>
      </c>
      <c r="I17" s="107" t="str">
        <f>IFERROR(VLOOKUP($A17,'★共通（5-1-1）'!$A$9:$AH$126,21,FALSE)&amp;"","")</f>
        <v/>
      </c>
      <c r="J17" s="107" t="str">
        <f>IFERROR(VLOOKUP($A17,'★共通（5-1-1）'!$A$9:$AH$126,22,FALSE)&amp;"","")</f>
        <v/>
      </c>
      <c r="K17" s="107" t="str">
        <f>IFERROR(VLOOKUP($A17,'★共通（5-1-1）'!$A$9:$AH$126,23,FALSE)&amp;"","")</f>
        <v>58</v>
      </c>
      <c r="L17" s="62"/>
      <c r="M17" s="62"/>
      <c r="N17" s="62"/>
      <c r="O17" s="62"/>
      <c r="P17" s="59"/>
    </row>
    <row r="18" spans="1:16" ht="91.5" customHeight="1">
      <c r="A18" s="105">
        <v>47</v>
      </c>
      <c r="B18" s="105" t="str">
        <f>IFERROR(VLOOKUP($A18,'★共通（5-1-1）'!$A$9:$AH$126,2,FALSE)&amp;"","")</f>
        <v>介護報酬の見直し</v>
      </c>
      <c r="C18" s="106" t="str">
        <f>IFERROR(VLOOKUP($A18,'★共通（5-1-1）'!$A$9:$AH$126,3,FALSE)&amp;"","")</f>
        <v xml:space="preserve">特例居宅介護サービス費による地域の実情に応じたサービス提供の確保
</v>
      </c>
      <c r="D18" s="105" t="str">
        <f>IFERROR(VLOOKUP($A18,'★共通（5-1-1）'!$A$9:$AH$126,4,FALSE)&amp;"","")</f>
        <v/>
      </c>
      <c r="E18" s="19" t="str">
        <f>IFERROR(VLOOKUP($A18,'★共通（5-1-1）'!$A$9:$AH$126,5,FALSE)&amp;"","")</f>
        <v/>
      </c>
      <c r="F18" s="106" t="str">
        <f>IFERROR(VLOOKUP($A18,'★共通（5-1-1）'!$A$9:$AH$126,6,FALSE)&amp;"","")</f>
        <v>・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v>
      </c>
      <c r="G18" s="107" t="str">
        <f>IFERROR(VLOOKUP($A18,'★共通（5-1-1）'!$A$9:$AH$126,12,FALSE)&amp;"","")</f>
        <v>64</v>
      </c>
      <c r="H18" s="107" t="str">
        <f>IFERROR(VLOOKUP($A18,'★共通（5-1-1）'!$A$9:$AH$126,13,FALSE)&amp;"","")</f>
        <v>64</v>
      </c>
      <c r="I18" s="107" t="str">
        <f>IFERROR(VLOOKUP($A18,'★共通（5-1-1）'!$A$9:$AH$126,21,FALSE)&amp;"","")</f>
        <v>64</v>
      </c>
      <c r="J18" s="107" t="str">
        <f>IFERROR(VLOOKUP($A18,'★共通（5-1-1）'!$A$9:$AH$126,22,FALSE)&amp;"","")</f>
        <v>64</v>
      </c>
      <c r="K18" s="107" t="str">
        <f>IFERROR(VLOOKUP($A18,'★共通（5-1-1）'!$A$9:$AH$126,23,FALSE)&amp;"","")</f>
        <v>64</v>
      </c>
      <c r="L18" s="61"/>
      <c r="M18" s="61"/>
      <c r="N18" s="61"/>
      <c r="O18" s="61"/>
      <c r="P18" s="59"/>
    </row>
    <row r="19" spans="1:16" ht="139.5" customHeight="1">
      <c r="A19" s="105">
        <v>48</v>
      </c>
      <c r="B19" s="105" t="str">
        <f>IFERROR(VLOOKUP($A19,'★共通（5-1-1）'!$A$9:$AH$126,2,FALSE)&amp;"","")</f>
        <v>運営基準の見直し</v>
      </c>
      <c r="C19" s="106" t="str">
        <f>IFERROR(VLOOKUP($A19,'★共通（5-1-1）'!$A$9:$AH$126,3,FALSE)&amp;"","")</f>
        <v>リハビリテーション・機能訓練、口腔、栄養の取組の一体的な推進</v>
      </c>
      <c r="D19" s="105" t="str">
        <f>IFERROR(VLOOKUP($A19,'★共通（5-1-1）'!$A$9:$AH$126,4,FALSE)&amp;"","")</f>
        <v/>
      </c>
      <c r="E19" s="19" t="str">
        <f>IFERROR(VLOOKUP($A19,'★共通（5-1-1）'!$A$9:$AH$126,5,FALSE)&amp;"","")</f>
        <v/>
      </c>
      <c r="F19" s="106" t="str">
        <f>IFERROR(VLOOKUP($A19,'★共通（5-1-1）'!$A$9:$AH$126,6,FALSE)&amp;"","")</f>
        <v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v>
      </c>
      <c r="G19" s="107" t="str">
        <f>IFERROR(VLOOKUP($A19,'★共通（5-1-1）'!$A$9:$AH$126,12,FALSE)&amp;"","")</f>
        <v>67</v>
      </c>
      <c r="H19" s="107" t="str">
        <f>IFERROR(VLOOKUP($A19,'★共通（5-1-1）'!$A$9:$AH$126,13,FALSE)&amp;"","")</f>
        <v>67</v>
      </c>
      <c r="I19" s="107" t="str">
        <f>IFERROR(VLOOKUP($A19,'★共通（5-1-1）'!$A$9:$AH$126,21,FALSE)&amp;"","")</f>
        <v>67</v>
      </c>
      <c r="J19" s="107" t="str">
        <f>IFERROR(VLOOKUP($A19,'★共通（5-1-1）'!$A$9:$AH$126,22,FALSE)&amp;"","")</f>
        <v>67</v>
      </c>
      <c r="K19" s="107" t="str">
        <f>IFERROR(VLOOKUP($A19,'★共通（5-1-1）'!$A$9:$AH$126,23,FALSE)&amp;"","")</f>
        <v>67</v>
      </c>
      <c r="L19" s="61"/>
      <c r="M19" s="61"/>
      <c r="N19" s="61"/>
      <c r="O19" s="61"/>
      <c r="P19" s="59"/>
    </row>
    <row r="20" spans="1:16" ht="265.5" customHeight="1">
      <c r="A20" s="105">
        <v>49</v>
      </c>
      <c r="B20" s="105" t="str">
        <f>IFERROR(VLOOKUP($A20,'★共通（5-1-1）'!$A$9:$AH$126,2,FALSE)&amp;"","")</f>
        <v>介護報酬の見直し</v>
      </c>
      <c r="C20" s="106" t="str">
        <f>IFERROR(VLOOKUP($A20,'★共通（5-1-1）'!$A$9:$AH$126,3,FALSE)&amp;"","")</f>
        <v>リハビリテーションマネジメント加算の見直し</v>
      </c>
      <c r="D20" s="105" t="str">
        <f>IFERROR(VLOOKUP($A20,'★共通（5-1-1）'!$A$9:$AH$126,4,FALSE)&amp;"","")</f>
        <v>リハビリテーションマネジメント加算</v>
      </c>
      <c r="E20" s="19" t="str">
        <f>IFERROR(VLOOKUP($A20,'★共通（5-1-1）'!$A$9:$AH$126,5,FALSE)&amp;"","")</f>
        <v/>
      </c>
      <c r="F20" s="106" t="str">
        <f>IFERROR(VLOOKUP($A20,'★共通（5-1-1）'!$A$9:$AH$126,6,FALSE)&amp;"","")</f>
        <v>・自立支援・重度化防止に向けた更なる質の高い取組を促す観点から、リハビリテーションマネジメント加算について、以下の見直しを行う。
　ア 報酬体系の簡素化と事務負担軽減の観点から、算定率の高いリハビリテーションマネジメント加算（Ⅰ）及び介護予防訪問・通所リハビリテーションのリハビリテーションマネジメント加算は廃止し、同加算の算定要件は基本報酬の算定要件とし、基本報酬で評価を行う。
　イ 訪問リハビリテーションにおける同加算と通所リハビリテーションの同加算の評価の整合性を図る観点から、リハビリテーションマネジメント加算（Ⅱ）及び（Ⅲ）の評価の見直しを行う。
　ウ 令和３年度からの CHASE・VISIT の一体的な運用に伴い、リハビリテーションマネジメント加算（Ⅳ）を廃止するとともに、定期的なリハビリテーション会議によるリハビリテーション計画の見直しが要件とされているリハビリテーションマネジメント加算（Ⅱ）及び（Ⅲ）それぞれにおいて、事業所が ＣHASE・VISIT へデータを提出しフィードバックを受けPDCA サイクルを推進することを評価する。（※２（１）イ参照）
　エ CHASE・VISIT への利用者情報の入力負担の軽減及びよりフィードバックに適するデータを優先的に収集する観点から、リハビリテーション実施計画書の項目について、CHASE・VISIT にデータ提供する場合の必須項目と任意項目を定める。
　オ リハビリテーションマネジメント加算の算定要件の一つである「定期的な会議の開催」について、利用者の了解を得た上で、テレビ会議等の対面を伴わない方法により開催することを可能とする。（※４（２）④参照）</v>
      </c>
      <c r="G20" s="107" t="str">
        <f>IFERROR(VLOOKUP($A20,'★共通（5-1-1）'!$A$9:$AH$126,12,FALSE)&amp;"","")</f>
        <v/>
      </c>
      <c r="H20" s="107" t="str">
        <f>IFERROR(VLOOKUP($A20,'★共通（5-1-1）'!$A$9:$AH$126,13,FALSE)&amp;"","")</f>
        <v>68-72</v>
      </c>
      <c r="I20" s="107" t="str">
        <f>IFERROR(VLOOKUP($A20,'★共通（5-1-1）'!$A$9:$AH$126,21,FALSE)&amp;"","")</f>
        <v/>
      </c>
      <c r="J20" s="107" t="str">
        <f>IFERROR(VLOOKUP($A20,'★共通（5-1-1）'!$A$9:$AH$126,22,FALSE)&amp;"","")</f>
        <v/>
      </c>
      <c r="K20" s="107" t="str">
        <f>IFERROR(VLOOKUP($A20,'★共通（5-1-1）'!$A$9:$AH$126,23,FALSE)&amp;"","")</f>
        <v/>
      </c>
      <c r="L20" s="61"/>
      <c r="M20" s="61"/>
      <c r="N20" s="61"/>
      <c r="O20" s="61"/>
      <c r="P20" s="59"/>
    </row>
    <row r="21" spans="1:16" ht="153.75" customHeight="1">
      <c r="A21" s="105">
        <v>52</v>
      </c>
      <c r="B21" s="105" t="str">
        <f>IFERROR(VLOOKUP($A21,'★共通（5-1-1）'!$A$9:$AH$126,2,FALSE)&amp;"","")</f>
        <v>介護報酬の見直し</v>
      </c>
      <c r="C21" s="106" t="str">
        <f>IFERROR(VLOOKUP($A21,'★共通（5-1-1）'!$A$9:$AH$126,3,FALSE)&amp;"","")</f>
        <v>社会参加支援加算の見直し</v>
      </c>
      <c r="D21" s="105" t="str">
        <f>IFERROR(VLOOKUP($A21,'★共通（5-1-1）'!$A$9:$AH$126,4,FALSE)&amp;"","")</f>
        <v>移行支援加算</v>
      </c>
      <c r="E21" s="19" t="str">
        <f>IFERROR(VLOOKUP($A21,'★共通（5-1-1）'!$A$9:$AH$126,5,FALSE)&amp;"","")</f>
        <v/>
      </c>
      <c r="F21" s="106" t="str">
        <f>IFERROR(VLOOKUP($A21,'★共通（5-1-1）'!$A$9:$AH$126,6,FALSE)&amp;"","")</f>
        <v>・社会参加支援加算について、算定要件である「社会参加への移行状況」の達成状況等を踏まえ、利用者に対する適時・適切なリハビリテーションの提供を一層促進する観点から、以下の見直しを行う。
　ア 算定要件である、社会参加への移行状況の計算式と、リハビリテーションの利用の回転率について、実情に応じて見直す。
　イ リハビリテーションの提供終了後、一定期間内に居宅訪問等により社会参加への移行が３月以上継続する見込みであることを確認する算定要件について、提供終了後１月後の移行の状況を電話等で確認することに変更する。また、移行を円滑に進める観点から、リハビリテーション計画書を移行先の事業所に提供することを算定要件に加える。
　ウ 加算の趣旨や内容を踏まえて、加算の名称を「移行支援加算」とする。※要件、名称</v>
      </c>
      <c r="G21" s="107" t="str">
        <f>IFERROR(VLOOKUP($A21,'★共通（5-1-1）'!$A$9:$AH$126,12,FALSE)&amp;"","")</f>
        <v/>
      </c>
      <c r="H21" s="107" t="str">
        <f>IFERROR(VLOOKUP($A21,'★共通（5-1-1）'!$A$9:$AH$126,13,FALSE)&amp;"","")</f>
        <v>75</v>
      </c>
      <c r="I21" s="107" t="str">
        <f>IFERROR(VLOOKUP($A21,'★共通（5-1-1）'!$A$9:$AH$126,21,FALSE)&amp;"","")</f>
        <v/>
      </c>
      <c r="J21" s="107" t="str">
        <f>IFERROR(VLOOKUP($A21,'★共通（5-1-1）'!$A$9:$AH$126,22,FALSE)&amp;"","")</f>
        <v/>
      </c>
      <c r="K21" s="107" t="str">
        <f>IFERROR(VLOOKUP($A21,'★共通（5-1-1）'!$A$9:$AH$126,23,FALSE)&amp;"","")</f>
        <v/>
      </c>
      <c r="L21" s="61"/>
      <c r="M21" s="61"/>
      <c r="N21" s="61"/>
      <c r="O21" s="61"/>
      <c r="P21" s="59"/>
    </row>
    <row r="22" spans="1:16" ht="138" customHeight="1">
      <c r="A22" s="105">
        <v>53</v>
      </c>
      <c r="B22" s="105" t="str">
        <f>IFERROR(VLOOKUP($A22,'★共通（5-1-1）'!$A$9:$AH$126,2,FALSE)&amp;"","")</f>
        <v>介護報酬の見直し</v>
      </c>
      <c r="C22" s="106" t="str">
        <f>IFERROR(VLOOKUP($A22,'★共通（5-1-1）'!$A$9:$AH$126,3,FALSE)&amp;"","")</f>
        <v>生活行為向上リハビリテーション実施加算の見直し</v>
      </c>
      <c r="D22" s="105" t="str">
        <f>IFERROR(VLOOKUP($A22,'★共通（5-1-1）'!$A$9:$AH$126,4,FALSE)&amp;"","")</f>
        <v>生活行為向上リハビリテーション実施加算</v>
      </c>
      <c r="E22" s="19" t="str">
        <f>IFERROR(VLOOKUP($A22,'★共通（5-1-1）'!$A$9:$AH$126,5,FALSE)&amp;"","")</f>
        <v/>
      </c>
      <c r="F22" s="106" t="str">
        <f>IFERROR(VLOOKUP($A22,'★共通（5-1-1）'!$A$9:$AH$126,6,FALSE)&amp;"","")</f>
        <v>・生活行為向上リハビリテーション実施加算について、廃用症候群や急性増悪等によって生活機能が低下した利用者に対する、適時適切なリハビリテーションの提供を一層促進する観点から、事業所の加算を取得しない理由等も踏まえ、以下の見直しを行う。
　ア 加算算定後に継続利用する場合の減算を廃止する。
　イ 生活行為向上リハビリテーションの実施開始から３月以内と３月以上６月以内で階段状になっている単位数を単一（現行の３月以内より低く設定）にする。
　ウ 活動と参加の取組を促進する観点から、同加算の利用者の要件や取組の内容について明確化する。</v>
      </c>
      <c r="G22" s="107" t="str">
        <f>IFERROR(VLOOKUP($A22,'★共通（5-1-1）'!$A$9:$AH$126,12,FALSE)&amp;"","")</f>
        <v/>
      </c>
      <c r="H22" s="107" t="str">
        <f>IFERROR(VLOOKUP($A22,'★共通（5-1-1）'!$A$9:$AH$126,13,FALSE)&amp;"","")</f>
        <v>76・77</v>
      </c>
      <c r="I22" s="107" t="str">
        <f>IFERROR(VLOOKUP($A22,'★共通（5-1-1）'!$A$9:$AH$126,21,FALSE)&amp;"","")</f>
        <v/>
      </c>
      <c r="J22" s="107" t="str">
        <f>IFERROR(VLOOKUP($A22,'★共通（5-1-1）'!$A$9:$AH$126,22,FALSE)&amp;"","")</f>
        <v/>
      </c>
      <c r="K22" s="107" t="str">
        <f>IFERROR(VLOOKUP($A22,'★共通（5-1-1）'!$A$9:$AH$126,23,FALSE)&amp;"","")</f>
        <v/>
      </c>
      <c r="L22" s="61"/>
      <c r="M22" s="61"/>
      <c r="N22" s="61"/>
      <c r="O22" s="61"/>
      <c r="P22" s="59"/>
    </row>
    <row r="23" spans="1:16" ht="64.5" customHeight="1">
      <c r="A23" s="105">
        <v>54</v>
      </c>
      <c r="B23" s="105" t="str">
        <f>IFERROR(VLOOKUP($A23,'★共通（5-1-1）'!$A$9:$AH$126,2,FALSE)&amp;"","")</f>
        <v>基本方針・指定基準等</v>
      </c>
      <c r="C23" s="106" t="str">
        <f>IFERROR(VLOOKUP($A23,'★共通（5-1-1）'!$A$9:$AH$126,3,FALSE)&amp;"","")</f>
        <v>リハビリテーション計画書と個別機能訓練計画書の書式の見直し</v>
      </c>
      <c r="D23" s="105" t="str">
        <f>IFERROR(VLOOKUP($A23,'★共通（5-1-1）'!$A$9:$AH$126,4,FALSE)&amp;"","")</f>
        <v/>
      </c>
      <c r="E23" s="19" t="str">
        <f>IFERROR(VLOOKUP($A23,'★共通（5-1-1）'!$A$9:$AH$126,5,FALSE)&amp;"","")</f>
        <v/>
      </c>
      <c r="F23" s="106" t="str">
        <f>IFERROR(VLOOKUP($A23,'★共通（5-1-1）'!$A$9:$AH$126,6,FALSE)&amp;"","")</f>
        <v>・業務効率化の観点から、リハビリテーション計画書と個別機能訓練計画書の項目の共通化を行うとともに、リハビリテーション計画書の固有の項目について、整理簡素化を図る。</v>
      </c>
      <c r="G23" s="107" t="str">
        <f>IFERROR(VLOOKUP($A23,'★共通（5-1-1）'!$A$9:$AH$126,12,FALSE)&amp;"","")</f>
        <v>78</v>
      </c>
      <c r="H23" s="107" t="str">
        <f>IFERROR(VLOOKUP($A23,'★共通（5-1-1）'!$A$9:$AH$126,13,FALSE)&amp;"","")</f>
        <v>78</v>
      </c>
      <c r="I23" s="107" t="str">
        <f>IFERROR(VLOOKUP($A23,'★共通（5-1-1）'!$A$9:$AH$126,21,FALSE)&amp;"","")</f>
        <v>78</v>
      </c>
      <c r="J23" s="107" t="str">
        <f>IFERROR(VLOOKUP($A23,'★共通（5-1-1）'!$A$9:$AH$126,22,FALSE)&amp;"","")</f>
        <v/>
      </c>
      <c r="K23" s="107" t="str">
        <f>IFERROR(VLOOKUP($A23,'★共通（5-1-1）'!$A$9:$AH$126,23,FALSE)&amp;"","")</f>
        <v/>
      </c>
      <c r="L23" s="61"/>
      <c r="M23" s="61"/>
      <c r="N23" s="61"/>
      <c r="O23" s="61"/>
      <c r="P23" s="59"/>
    </row>
    <row r="24" spans="1:16" ht="216.75" customHeight="1">
      <c r="A24" s="105">
        <v>55</v>
      </c>
      <c r="B24" s="105" t="str">
        <f>IFERROR(VLOOKUP($A24,'★共通（5-1-1）'!$A$9:$AH$126,2,FALSE)&amp;"","")</f>
        <v>介護報酬の見直し</v>
      </c>
      <c r="C24" s="106" t="str">
        <f>IFERROR(VLOOKUP($A24,'★共通（5-1-1）'!$A$9:$AH$126,3,FALSE)&amp;"","")</f>
        <v>生活機能向上連携加算の見直し</v>
      </c>
      <c r="D24" s="105" t="str">
        <f>IFERROR(VLOOKUP($A24,'★共通（5-1-1）'!$A$9:$AH$126,4,FALSE)&amp;"","")</f>
        <v>生活機能向上連携加算Ⅰ（新）
生活機能向上連携加算Ⅱ</v>
      </c>
      <c r="E24" s="19" t="str">
        <f>IFERROR(VLOOKUP($A24,'★共通（5-1-1）'!$A$9:$AH$126,5,FALSE)&amp;"","")</f>
        <v/>
      </c>
      <c r="F24" s="106" t="str">
        <f>IFERROR(VLOOKUP($A24,'★共通（5-1-1）'!$A$9:$AH$126,6,FALSE)&amp;"","")</f>
        <v>・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v>
      </c>
      <c r="G24" s="107" t="str">
        <f>IFERROR(VLOOKUP($A24,'★共通（5-1-1）'!$A$9:$AH$126,12,FALSE)&amp;"","")</f>
        <v>79・80</v>
      </c>
      <c r="H24" s="107" t="str">
        <f>IFERROR(VLOOKUP($A24,'★共通（5-1-1）'!$A$9:$AH$126,13,FALSE)&amp;"","")</f>
        <v/>
      </c>
      <c r="I24" s="107" t="str">
        <f>IFERROR(VLOOKUP($A24,'★共通（5-1-1）'!$A$9:$AH$126,21,FALSE)&amp;"","")</f>
        <v>79
・
80</v>
      </c>
      <c r="J24" s="107" t="str">
        <f>IFERROR(VLOOKUP($A24,'★共通（5-1-1）'!$A$9:$AH$126,22,FALSE)&amp;"","")</f>
        <v/>
      </c>
      <c r="K24" s="107" t="str">
        <f>IFERROR(VLOOKUP($A24,'★共通（5-1-1）'!$A$9:$AH$126,23,FALSE)&amp;"","")</f>
        <v>79
・
80</v>
      </c>
      <c r="L24" s="71"/>
      <c r="M24" s="72"/>
      <c r="N24" s="71"/>
      <c r="O24" s="61"/>
      <c r="P24" s="59"/>
    </row>
    <row r="25" spans="1:16" ht="251.25" customHeight="1">
      <c r="A25" s="105">
        <v>56</v>
      </c>
      <c r="B25" s="105" t="str">
        <f>IFERROR(VLOOKUP($A25,'★共通（5-1-1）'!$A$9:$AH$126,2,FALSE)&amp;"","")</f>
        <v>介護報酬の見直し</v>
      </c>
      <c r="C25" s="106" t="str">
        <f>IFERROR(VLOOKUP($A25,'★共通（5-1-1）'!$A$9:$AH$126,3,FALSE)&amp;"","")</f>
        <v xml:space="preserve">通所介護における個別機能訓練加算の見直し
</v>
      </c>
      <c r="D25" s="105" t="str">
        <f>IFERROR(VLOOKUP($A25,'★共通（5-1-1）'!$A$9:$AH$126,4,FALSE)&amp;"","")</f>
        <v>個別機能訓練加算Ⅰイ
個別機能訓練加算Ⅰロ
個別機能訓練加算Ⅱ（新）</v>
      </c>
      <c r="E25" s="19" t="str">
        <f>IFERROR(VLOOKUP($A25,'★共通（5-1-1）'!$A$9:$AH$126,5,FALSE)&amp;"","")</f>
        <v/>
      </c>
      <c r="F25" s="106" t="str">
        <f>IFERROR(VLOOKUP($A25,'★共通（5-1-1）'!$A$9:$AH$126,6,FALSE)&amp;"","")</f>
        <v>・通所介護における個別機能訓練加算について、より利用者の自立支援等に資する個別機能訓練の提供を促進する観点から、加算の取得状況や加算を取得した事業所の機能訓練の実施状況等を踏まえ、以下の見直しを行う。
　ア 加算（Ⅰ）（身体機能向上を目的とする機能訓練を評価）及び加算（Ⅱ）（生活機能向上を目的とする機能訓練を評価）を統合する。
　イ 人員配置について、小規模事業所でも必要な人員の確保を可能とする観点から、機能訓練指導員の専従１名以上（配置時間帯の定めなし）の配置を求める（現行の加算（Ⅱ）の要件）。
　ウ 機能訓練項目について、利用者の心身の状況に応じて、身体機能・生活機能向上を目的とする機能訓練項目を柔軟に設定することを可能とする。
　エ 訓練対象者及び実施者について、５人程度以下の小集団又は個別に、機能訓練指導員が直接実施することとする（現行の加算（Ⅱ）の要件）。
　オ 人員欠如減算又は定員超過減算を算定している場合は、算定できないこととする。
　カ 上記を基本としつつ、これまで加算（Ⅰ）及び加算（Ⅱ）を併算定している事業所があることを踏まえ、機能訓練指導員について、イで求める機能訓練指導員に加えて専従１名以上をサービス提供時間帯を通じて配置した場合を評価する上位の加算区分を設ける。
　キ CHASE へのデータ提出とフィードバックの活用による更なる PDCA サイクルの推進・ケアの向上を図ることを評価する新たな区分を設ける。（※３（２）①イ参照）</v>
      </c>
      <c r="G25" s="107" t="str">
        <f>IFERROR(VLOOKUP($A25,'★共通（5-1-1）'!$A$9:$AH$126,12,FALSE)&amp;"","")</f>
        <v>81</v>
      </c>
      <c r="H25" s="107" t="str">
        <f>IFERROR(VLOOKUP($A25,'★共通（5-1-1）'!$A$9:$AH$126,13,FALSE)&amp;"","")</f>
        <v/>
      </c>
      <c r="I25" s="107" t="str">
        <f>IFERROR(VLOOKUP($A25,'★共通（5-1-1）'!$A$9:$AH$126,21,FALSE)&amp;"","")</f>
        <v>81</v>
      </c>
      <c r="J25" s="107" t="str">
        <f>IFERROR(VLOOKUP($A25,'★共通（5-1-1）'!$A$9:$AH$126,22,FALSE)&amp;"","")</f>
        <v/>
      </c>
      <c r="K25" s="107" t="str">
        <f>IFERROR(VLOOKUP($A25,'★共通（5-1-1）'!$A$9:$AH$126,23,FALSE)&amp;"","")</f>
        <v/>
      </c>
      <c r="L25" s="60"/>
      <c r="M25" s="72"/>
      <c r="N25" s="60"/>
      <c r="O25" s="61"/>
      <c r="P25" s="59"/>
    </row>
    <row r="26" spans="1:16" ht="175.5" customHeight="1">
      <c r="A26" s="105">
        <v>57</v>
      </c>
      <c r="B26" s="105" t="str">
        <f>IFERROR(VLOOKUP($A26,'★共通（5-1-1）'!$A$9:$AH$126,2,FALSE)&amp;"","")</f>
        <v>介護報酬の見直し</v>
      </c>
      <c r="C26" s="106" t="str">
        <f>IFERROR(VLOOKUP($A26,'★共通（5-1-1）'!$A$9:$AH$126,3,FALSE)&amp;"","")</f>
        <v>通所介護等の入浴介助加算の見直し</v>
      </c>
      <c r="D26" s="105" t="str">
        <f>IFERROR(VLOOKUP($A26,'★共通（5-1-1）'!$A$9:$AH$126,4,FALSE)&amp;"","")</f>
        <v/>
      </c>
      <c r="E26" s="19" t="str">
        <f>IFERROR(VLOOKUP($A26,'★共通（5-1-1）'!$A$9:$AH$126,5,FALSE)&amp;"","")</f>
        <v/>
      </c>
      <c r="F26" s="106" t="str">
        <f>IFERROR(VLOOKUP($A26,'★共通（5-1-1）'!$A$9:$AH$126,6,FALSE)&amp;"","")</f>
        <v>・通所介護等における入浴介助加算について、利用者の自宅での入浴の自立を図る観点から、以下の見直しを行う。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福祉士・介護支援専門員等が訪問により把握した利用者宅の浴室の環境を踏まえた個別の入浴計画を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v>
      </c>
      <c r="G26" s="107" t="str">
        <f>IFERROR(VLOOKUP($A26,'★共通（5-1-1）'!$A$9:$AH$126,12,FALSE)&amp;"","")</f>
        <v>82</v>
      </c>
      <c r="H26" s="107" t="str">
        <f>IFERROR(VLOOKUP($A26,'★共通（5-1-1）'!$A$9:$AH$126,13,FALSE)&amp;"","")</f>
        <v/>
      </c>
      <c r="I26" s="107" t="str">
        <f>IFERROR(VLOOKUP($A26,'★共通（5-1-1）'!$A$9:$AH$126,21,FALSE)&amp;"","")</f>
        <v>82</v>
      </c>
      <c r="J26" s="107" t="str">
        <f>IFERROR(VLOOKUP($A26,'★共通（5-1-1）'!$A$9:$AH$126,22,FALSE)&amp;"","")</f>
        <v/>
      </c>
      <c r="K26" s="107" t="str">
        <f>IFERROR(VLOOKUP($A26,'★共通（5-1-1）'!$A$9:$AH$126,23,FALSE)&amp;"","")</f>
        <v>82</v>
      </c>
      <c r="L26" s="65"/>
      <c r="M26" s="65"/>
      <c r="N26" s="65"/>
      <c r="O26" s="61"/>
      <c r="P26" s="59"/>
    </row>
    <row r="27" spans="1:16" ht="164.25" customHeight="1">
      <c r="A27" s="105">
        <v>58</v>
      </c>
      <c r="B27" s="105" t="str">
        <f>IFERROR(VLOOKUP($A27,'★共通（5-1-1）'!$A$9:$AH$126,2,FALSE)&amp;"","")</f>
        <v>介護報酬の見直し</v>
      </c>
      <c r="C27" s="106" t="str">
        <f>IFERROR(VLOOKUP($A27,'★共通（5-1-1）'!$A$9:$AH$126,3,FALSE)&amp;"","")</f>
        <v xml:space="preserve">通所リハビリテーションの入浴介助加算の見直し
</v>
      </c>
      <c r="D27" s="105" t="str">
        <f>IFERROR(VLOOKUP($A27,'★共通（5-1-1）'!$A$9:$AH$126,4,FALSE)&amp;"","")</f>
        <v>入浴介助加算Ⅰ
入浴介助加算Ⅱ（新）</v>
      </c>
      <c r="E27" s="19" t="str">
        <f>IFERROR(VLOOKUP($A27,'★共通（5-1-1）'!$A$9:$AH$126,5,FALSE)&amp;"","")</f>
        <v/>
      </c>
      <c r="F27" s="106" t="str">
        <f>IFERROR(VLOOKUP($A27,'★共通（5-1-1）'!$A$9:$AH$126,6,FALSE)&amp;"","")</f>
        <v>・通所リハビリテーションにおける入浴介助加算について、利用者の自宅での入浴の自立を図る観点から、以下の見直しを行う。
　ア 利用者が自宅において、自身又は家族等の介助によって入浴を行うことができるよう、利用者の身体状況や医師・理学療法士・作業療法士・介護支援専門員等が訪問により把握した利用者宅の浴室の環境を踏まえた個別の入浴計画を医師との連携の下に作成し、同計画に基づき事業所において個別の入浴介助を行うことを評価する新たな区分を設ける。
　イ 現行相当の加算区分については、現行の入浴介助加算は多くの事業所で算定されていることを踏まえ、また、新たな加算区分の取組を促進する観点から、評価の見直しを行う。</v>
      </c>
      <c r="G27" s="107" t="str">
        <f>IFERROR(VLOOKUP($A27,'★共通（5-1-1）'!$A$9:$AH$126,12,FALSE)&amp;"","")</f>
        <v/>
      </c>
      <c r="H27" s="107" t="str">
        <f>IFERROR(VLOOKUP($A27,'★共通（5-1-1）'!$A$9:$AH$126,13,FALSE)&amp;"","")</f>
        <v>83</v>
      </c>
      <c r="I27" s="107" t="str">
        <f>IFERROR(VLOOKUP($A27,'★共通（5-1-1）'!$A$9:$AH$126,21,FALSE)&amp;"","")</f>
        <v/>
      </c>
      <c r="J27" s="107" t="str">
        <f>IFERROR(VLOOKUP($A27,'★共通（5-1-1）'!$A$9:$AH$126,22,FALSE)&amp;"","")</f>
        <v/>
      </c>
      <c r="K27" s="107" t="str">
        <f>IFERROR(VLOOKUP($A27,'★共通（5-1-1）'!$A$9:$AH$126,23,FALSE)&amp;"","")</f>
        <v/>
      </c>
      <c r="L27" s="61"/>
      <c r="M27" s="61"/>
      <c r="N27" s="61"/>
      <c r="O27" s="61"/>
      <c r="P27" s="59"/>
    </row>
    <row r="28" spans="1:16" ht="130.5" customHeight="1">
      <c r="A28" s="105">
        <v>64</v>
      </c>
      <c r="B28" s="105" t="str">
        <f>IFERROR(VLOOKUP($A28,'★共通（5-1-1）'!$A$9:$AH$126,2,FALSE)&amp;"","")</f>
        <v>介護報酬の見直し</v>
      </c>
      <c r="C28" s="106" t="str">
        <f>IFERROR(VLOOKUP($A28,'★共通（5-1-1）'!$A$9:$AH$126,3,FALSE)&amp;"","")</f>
        <v>通所系サービス等における口腔機能向上の取組の充実</v>
      </c>
      <c r="D28" s="105" t="str">
        <f>IFERROR(VLOOKUP($A28,'★共通（5-1-1）'!$A$9:$AH$126,4,FALSE)&amp;"","")</f>
        <v>口腔・栄養スクリーニング加算Ⅰ（新）
口腔・栄養スクリーニング加算Ⅱ（新）
口腔機能向上加算Ⅰ
口腔機能向上加算Ⅱ（新）</v>
      </c>
      <c r="E28" s="19" t="str">
        <f>IFERROR(VLOOKUP($A28,'★共通（5-1-1）'!$A$9:$AH$126,5,FALSE)&amp;"","")</f>
        <v/>
      </c>
      <c r="F28" s="106" t="str">
        <f>IFERROR(VLOOKUP($A28,'★共通（5-1-1）'!$A$9:$AH$126,6,FALSE)&amp;"","")</f>
        <v>・通所系サービス、多機能系サービス、居住系サービスについて、利用者の口腔機能低下を早期に確認し、適切な管理等を行うことによって、口腔機能低下の重症化等の予防、維持、回復等につなげる観点から、介護職員が実施可能な口腔スクリーニングの実施を評価する新たな加算を創設する。その際、目的及び方法等に鑑み、栄養スクリーニング加算による取組・評価と一体的に行うものとする。※新設
　また、通所介護、地域密着型通所介護、認知症対応型通所介護、通所リハビリテーションを対象とする口腔機能向上加算について、看護小規模多機能型居宅介護を新たに対象とするとともに、CHASE へのデータ提出とフィードバックの活用による更なる PDCA サイクルの推進・ケアの向上を図ることを評価する新たな区分を設ける。（※３（２）①イ参照）</v>
      </c>
      <c r="G28" s="107" t="str">
        <f>IFERROR(VLOOKUP($A28,'★共通（5-1-1）'!$A$9:$AH$126,12,FALSE)&amp;"","")</f>
        <v>89</v>
      </c>
      <c r="H28" s="107" t="str">
        <f>IFERROR(VLOOKUP($A28,'★共通（5-1-1）'!$A$9:$AH$126,13,FALSE)&amp;"","")</f>
        <v>89</v>
      </c>
      <c r="I28" s="107" t="str">
        <f>IFERROR(VLOOKUP($A28,'★共通（5-1-1）'!$A$9:$AH$126,21,FALSE)&amp;"","")</f>
        <v>89</v>
      </c>
      <c r="J28" s="107" t="str">
        <f>IFERROR(VLOOKUP($A28,'★共通（5-1-1）'!$A$9:$AH$126,22,FALSE)&amp;"","")</f>
        <v>89</v>
      </c>
      <c r="K28" s="107" t="str">
        <f>IFERROR(VLOOKUP($A28,'★共通（5-1-1）'!$A$9:$AH$126,23,FALSE)&amp;"","")</f>
        <v>89</v>
      </c>
      <c r="L28" s="61"/>
      <c r="M28" s="61"/>
      <c r="N28" s="61"/>
      <c r="O28" s="61"/>
      <c r="P28" s="59"/>
    </row>
    <row r="29" spans="1:16" ht="173.25" customHeight="1">
      <c r="A29" s="105">
        <v>65</v>
      </c>
      <c r="B29" s="105" t="str">
        <f>IFERROR(VLOOKUP($A29,'★共通（5-1-1）'!$A$9:$AH$126,2,FALSE)&amp;"","")</f>
        <v>介護報酬の見直し</v>
      </c>
      <c r="C29" s="106" t="str">
        <f>IFERROR(VLOOKUP($A29,'★共通（5-1-1）'!$A$9:$AH$126,3,FALSE)&amp;"","")</f>
        <v>通所系サービス等における栄養ケア・マネジメントの充実</v>
      </c>
      <c r="D29" s="105" t="str">
        <f>IFERROR(VLOOKUP($A29,'★共通（5-1-1）'!$A$9:$AH$126,4,FALSE)&amp;"","")</f>
        <v>栄養アセスメント加算（新）
栄養改善加算</v>
      </c>
      <c r="E29" s="19" t="str">
        <f>IFERROR(VLOOKUP($A29,'★共通（5-1-1）'!$A$9:$AH$126,5,FALSE)&amp;"","")</f>
        <v/>
      </c>
      <c r="F29" s="106" t="str">
        <f>IFERROR(VLOOKUP($A29,'★共通（5-1-1）'!$A$9:$AH$126,6,FALSE)&amp;"","")</f>
        <v>・通所系サービス等について、栄養改善が必要な者を的確に把握し、適切なサービスにつなげていく観点から、以下の見直しを行う。
　ア 管理栄養士と介護職員等の連携による栄養アセスメントの取組を評価する新たな加算を創設する。その際、CHASE へのデータ提出とフィードバックの活用による更なる PDCA サイクルの推進・ケアの向上を図ることを要件の一つとする。（※３（２）①イ参照）
　イ 栄養改善加算について、栄養改善が必要な者に適切な栄養管理を行う観点から、事業所の管理栄養士が必要に応じて居宅を訪問しての栄養改善サービスの取組を行うことを求めるとともに、評価の充実を図る。
　ウ ア及びイにおける管理栄養士については、外部（他の介護事業所、医療機関、介護保険施設又は栄養ケア・ステーション）との連携による配置を可能とする。
　エ ア及びイの加算については、通所系サービスに加えて、看護小規模多機能型居宅介護を対象とする。</v>
      </c>
      <c r="G29" s="107" t="str">
        <f>IFERROR(VLOOKUP($A29,'★共通（5-1-1）'!$A$9:$AH$126,12,FALSE)&amp;"","")</f>
        <v>90</v>
      </c>
      <c r="H29" s="107" t="str">
        <f>IFERROR(VLOOKUP($A29,'★共通（5-1-1）'!$A$9:$AH$126,13,FALSE)&amp;"","")</f>
        <v>90</v>
      </c>
      <c r="I29" s="107" t="str">
        <f>IFERROR(VLOOKUP($A29,'★共通（5-1-1）'!$A$9:$AH$126,21,FALSE)&amp;"","")</f>
        <v>90</v>
      </c>
      <c r="J29" s="107" t="str">
        <f>IFERROR(VLOOKUP($A29,'★共通（5-1-1）'!$A$9:$AH$126,22,FALSE)&amp;"","")</f>
        <v/>
      </c>
      <c r="K29" s="107" t="str">
        <f>IFERROR(VLOOKUP($A29,'★共通（5-1-1）'!$A$9:$AH$126,23,FALSE)&amp;"","")</f>
        <v>90</v>
      </c>
      <c r="L29" s="65"/>
      <c r="M29" s="61"/>
      <c r="N29" s="61"/>
      <c r="O29" s="61"/>
      <c r="P29" s="59"/>
    </row>
    <row r="30" spans="1:16" ht="288.75" customHeight="1">
      <c r="A30" s="105">
        <v>67</v>
      </c>
      <c r="B30" s="105" t="str">
        <f>IFERROR(VLOOKUP($A30,'★共通（5-1-1）'!$A$9:$AH$126,2,FALSE)&amp;"","")</f>
        <v>介護報酬の見直し</v>
      </c>
      <c r="C30" s="106" t="str">
        <f>IFERROR(VLOOKUP($A30,'★共通（5-1-1）'!$A$9:$AH$126,3,FALSE)&amp;"","")</f>
        <v>CHASE・VISIT 情報の収集・活用と PDCA サイクルの推進</v>
      </c>
      <c r="D30" s="105" t="str">
        <f>IFERROR(VLOOKUP($A30,'★共通（5-1-1）'!$A$9:$AH$126,4,FALSE)&amp;"","")</f>
        <v xml:space="preserve">科学的介護推進体制加算Ⅰ（新）
科学的介護推進体制加算Ⅱ（新）
※認知翔対応型通所介護/
個別機能訓練加算Ⅰ
個別機能訓練加算Ⅱ（新）
</v>
      </c>
      <c r="E30" s="19" t="str">
        <f>IFERROR(VLOOKUP($A30,'★共通（5-1-1）'!$A$9:$AH$126,5,FALSE)&amp;"","")</f>
        <v/>
      </c>
      <c r="F30" s="106" t="str">
        <f>IFERROR(VLOOKUP($A30,'★共通（5-1-1）'!$A$9:$AH$126,6,FALSE)&amp;"","")</f>
        <v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v>
      </c>
      <c r="G30" s="107" t="str">
        <f>IFERROR(VLOOKUP($A30,'★共通（5-1-1）'!$A$9:$AH$126,12,FALSE)&amp;"","")</f>
        <v>93
・
94
・
95</v>
      </c>
      <c r="H30" s="107" t="str">
        <f>IFERROR(VLOOKUP($A30,'★共通（5-1-1）'!$A$9:$AH$126,13,FALSE)&amp;"","")</f>
        <v>93
・
94
・
95</v>
      </c>
      <c r="I30" s="107" t="str">
        <f>IFERROR(VLOOKUP($A30,'★共通（5-1-1）'!$A$9:$AH$126,21,FALSE)&amp;"","")</f>
        <v>93
・
94
・
95</v>
      </c>
      <c r="J30" s="107" t="str">
        <f>IFERROR(VLOOKUP($A30,'★共通（5-1-1）'!$A$9:$AH$126,22,FALSE)&amp;"","")</f>
        <v>93
・
94
・
95</v>
      </c>
      <c r="K30" s="107" t="str">
        <f>IFERROR(VLOOKUP($A30,'★共通（5-1-1）'!$A$9:$AH$126,23,FALSE)&amp;"","")</f>
        <v>93
・
94
・
95</v>
      </c>
      <c r="L30" s="64"/>
      <c r="M30" s="61"/>
      <c r="N30" s="72"/>
      <c r="O30" s="61"/>
      <c r="P30" s="59"/>
    </row>
    <row r="31" spans="1:16" ht="59.25" customHeight="1">
      <c r="A31" s="105">
        <v>68</v>
      </c>
      <c r="B31" s="105" t="str">
        <f>IFERROR(VLOOKUP($A31,'★共通（5-1-1）'!$A$9:$AH$126,2,FALSE)&amp;"","")</f>
        <v/>
      </c>
      <c r="C31" s="106" t="str">
        <f>IFERROR(VLOOKUP($A31,'★共通（5-1-1）'!$A$9:$AH$126,3,FALSE)&amp;"","")</f>
        <v>リハビリテーションマネジメント加算の見直し</v>
      </c>
      <c r="D31" s="105" t="str">
        <f>IFERROR(VLOOKUP($A31,'★共通（5-1-1）'!$A$9:$AH$126,4,FALSE)&amp;"","")</f>
        <v/>
      </c>
      <c r="E31" s="19" t="str">
        <f>IFERROR(VLOOKUP($A31,'★共通（5-1-1）'!$A$9:$AH$126,5,FALSE)&amp;"","")</f>
        <v/>
      </c>
      <c r="F31" s="106" t="str">
        <f>IFERROR(VLOOKUP($A31,'★共通（5-1-1）'!$A$9:$AH$126,6,FALSE)&amp;"","")</f>
        <v>（※（１）②再掲）</v>
      </c>
      <c r="G31" s="107" t="str">
        <f>IFERROR(VLOOKUP($A31,'★共通（5-1-1）'!$A$9:$AH$126,12,FALSE)&amp;"","")</f>
        <v/>
      </c>
      <c r="H31" s="107" t="str">
        <f>IFERROR(VLOOKUP($A31,'★共通（5-1-1）'!$A$9:$AH$126,13,FALSE)&amp;"","")</f>
        <v>●</v>
      </c>
      <c r="I31" s="107" t="str">
        <f>IFERROR(VLOOKUP($A31,'★共通（5-1-1）'!$A$9:$AH$126,21,FALSE)&amp;"","")</f>
        <v/>
      </c>
      <c r="J31" s="107" t="str">
        <f>IFERROR(VLOOKUP($A31,'★共通（5-1-1）'!$A$9:$AH$126,22,FALSE)&amp;"","")</f>
        <v/>
      </c>
      <c r="K31" s="107" t="str">
        <f>IFERROR(VLOOKUP($A31,'★共通（5-1-1）'!$A$9:$AH$126,23,FALSE)&amp;"","")</f>
        <v/>
      </c>
      <c r="L31" s="64"/>
      <c r="M31" s="61"/>
      <c r="N31" s="65"/>
      <c r="O31" s="61"/>
      <c r="P31" s="59"/>
    </row>
    <row r="32" spans="1:16" ht="256.5" customHeight="1">
      <c r="A32" s="105">
        <v>70</v>
      </c>
      <c r="B32" s="105" t="str">
        <f>IFERROR(VLOOKUP($A32,'★共通（5-1-1）'!$A$9:$AH$126,2,FALSE)&amp;"","")</f>
        <v>介護報酬の見直し</v>
      </c>
      <c r="C32" s="106" t="str">
        <f>IFERROR(VLOOKUP($A32,'★共通（5-1-1）'!$A$9:$AH$126,3,FALSE)&amp;"","")</f>
        <v>ADL 維持等加算の見直し</v>
      </c>
      <c r="D32" s="105" t="str">
        <f>IFERROR(VLOOKUP($A32,'★共通（5-1-1）'!$A$9:$AH$126,4,FALSE)&amp;"","")</f>
        <v>ＡＤＬ維持等加算Ⅰ
ＡＤＬ維持等加算Ⅱ</v>
      </c>
      <c r="E32" s="19" t="str">
        <f>IFERROR(VLOOKUP($A32,'★共通（5-1-1）'!$A$9:$AH$126,5,FALSE)&amp;"","")</f>
        <v/>
      </c>
      <c r="F32" s="106" t="str">
        <f>IFERROR(VLOOKUP($A32,'★共通（5-1-1）'!$A$9:$AH$126,6,FALSE)&amp;"","")</f>
        <v>・ADL 維持等加算について、自立支援・重度化防止に向けた取組を一層推進する観点から、以下の見直しを行う。
　ア クリームスキミングを防止する観点や、現状の同加算の取得状況や課題を踏まえ、算定要件について、以下の見直しを行う。
　　・ 初月と６月目の ADL 値の報告について、評価可能な者は原則全員報告を求める。
　　・ リハビリテーションサービスを併用している者について、同加算取得事業者がリハビリテーションサービス事業者と連携して機能訓練を実施している場合に限り、同加算に係る計算式の対象とする。
　　・ 利用者の総数や要介護度、要介護等認定月に係る要件を緩和する。
　　・ ADL 利得が上位 85％の者について、各々の ADL 利得を合計したものが０以上とする要件について、初月の ADL 値に応じて調整式で得られた利用者の調整済 ADL 利得が一定の値以上とする。
　　・ CHASE へのデータ提出とフィードバックの活用による PDCA サイクルの推進・ケアの向上を図ることを求める。（※３（２）①イ参照）
　イ より自立支援等に効果的な取組を行い、利用者の ADL を良好に維持・改善する事業者を高く評価する新たな区分を設ける。
　ウ 通所介護に加えて、機能訓練等に従事する者を十分に配置し、ADL の維持等を目的とする認知症対応型通所介護、特定施設入居者生活介護、地域密着型特定施設入居者生活介護、介護老人福祉施設、地域密着型介護老人福祉施設入所者生活介護を同加算の対象とする。</v>
      </c>
      <c r="G32" s="107" t="str">
        <f>IFERROR(VLOOKUP($A32,'★共通（5-1-1）'!$A$9:$AH$126,12,FALSE)&amp;"","")</f>
        <v xml:space="preserve">96
・
97
</v>
      </c>
      <c r="H32" s="107" t="str">
        <f>IFERROR(VLOOKUP($A32,'★共通（5-1-1）'!$A$9:$AH$126,13,FALSE)&amp;"","")</f>
        <v/>
      </c>
      <c r="I32" s="107" t="str">
        <f>IFERROR(VLOOKUP($A32,'★共通（5-1-1）'!$A$9:$AH$126,21,FALSE)&amp;"","")</f>
        <v xml:space="preserve">96
・
97
</v>
      </c>
      <c r="J32" s="107" t="str">
        <f>IFERROR(VLOOKUP($A32,'★共通（5-1-1）'!$A$9:$AH$126,22,FALSE)&amp;"","")</f>
        <v/>
      </c>
      <c r="K32" s="107" t="str">
        <f>IFERROR(VLOOKUP($A32,'★共通（5-1-1）'!$A$9:$AH$126,23,FALSE)&amp;"","")</f>
        <v xml:space="preserve">96
・
97
</v>
      </c>
      <c r="L32" s="64"/>
      <c r="M32" s="64"/>
      <c r="N32" s="64"/>
      <c r="O32" s="61"/>
      <c r="P32" s="59"/>
    </row>
    <row r="33" spans="1:16" ht="189" customHeight="1">
      <c r="A33" s="105">
        <v>75</v>
      </c>
      <c r="B33" s="105" t="str">
        <f>IFERROR(VLOOKUP($A33,'★共通（5-1-1）'!$A$9:$AH$126,2,FALSE)&amp;"","")</f>
        <v>介護報酬の見直し</v>
      </c>
      <c r="C33" s="106" t="str">
        <f>IFERROR(VLOOKUP($A33,'★共通（5-1-1）'!$A$9:$AH$126,3,FALSE)&amp;"","")</f>
        <v xml:space="preserve">①処遇改善加算の職場環境等要件の見直し
</v>
      </c>
      <c r="D33" s="105" t="str">
        <f>IFERROR(VLOOKUP($A33,'★共通（5-1-1）'!$A$9:$AH$126,4,FALSE)&amp;"","")</f>
        <v>介護職員処遇改善加算</v>
      </c>
      <c r="E33" s="19" t="str">
        <f>IFERROR(VLOOKUP($A33,'★共通（5-1-1）'!$A$9:$AH$126,5,FALSE)&amp;"","")</f>
        <v/>
      </c>
      <c r="F33" s="106" t="str">
        <f>IFERROR(VLOOKUP($A33,'★共通（5-1-1）'!$A$9:$AH$126,6,FALSE)&amp;"","")</f>
        <v>・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v>
      </c>
      <c r="G33" s="107" t="str">
        <f>IFERROR(VLOOKUP($A33,'★共通（5-1-1）'!$A$9:$AH$126,12,FALSE)&amp;"","")</f>
        <v>108</v>
      </c>
      <c r="H33" s="107" t="str">
        <f>IFERROR(VLOOKUP($A33,'★共通（5-1-1）'!$A$9:$AH$126,13,FALSE)&amp;"","")</f>
        <v>108</v>
      </c>
      <c r="I33" s="107" t="str">
        <f>IFERROR(VLOOKUP($A33,'★共通（5-1-1）'!$A$9:$AH$126,21,FALSE)&amp;"","")</f>
        <v>108</v>
      </c>
      <c r="J33" s="107" t="str">
        <f>IFERROR(VLOOKUP($A33,'★共通（5-1-1）'!$A$9:$AH$126,22,FALSE)&amp;"","")</f>
        <v>108</v>
      </c>
      <c r="K33" s="107" t="str">
        <f>IFERROR(VLOOKUP($A33,'★共通（5-1-1）'!$A$9:$AH$126,23,FALSE)&amp;"","")</f>
        <v>108</v>
      </c>
      <c r="L33" s="70"/>
      <c r="M33" s="66"/>
      <c r="N33" s="66"/>
      <c r="O33" s="66"/>
      <c r="P33" s="59"/>
    </row>
    <row r="34" spans="1:16" ht="110.25" customHeight="1">
      <c r="A34" s="105">
        <v>76</v>
      </c>
      <c r="B34" s="105" t="str">
        <f>IFERROR(VLOOKUP($A34,'★共通（5-1-1）'!$A$9:$AH$126,2,FALSE)&amp;"","")</f>
        <v>介護報酬の見直し</v>
      </c>
      <c r="C34" s="106" t="str">
        <f>IFERROR(VLOOKUP($A34,'★共通（5-1-1）'!$A$9:$AH$126,3,FALSE)&amp;"","")</f>
        <v xml:space="preserve">介護職員等特定処遇改善加算の見直し
</v>
      </c>
      <c r="D34" s="105" t="str">
        <f>IFERROR(VLOOKUP($A34,'★共通（5-1-1）'!$A$9:$AH$126,4,FALSE)&amp;"","")</f>
        <v>介護職員等特定処遇改善加算</v>
      </c>
      <c r="E34" s="19" t="str">
        <f>IFERROR(VLOOKUP($A34,'★共通（5-1-1）'!$A$9:$AH$126,5,FALSE)&amp;"","")</f>
        <v/>
      </c>
      <c r="F34" s="106" t="str">
        <f>IFERROR(VLOOKUP($A34,'★共通（5-1-1）'!$A$9:$AH$126,6,FALSE)&amp;"","")</f>
        <v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v>
      </c>
      <c r="G34" s="107" t="str">
        <f>IFERROR(VLOOKUP($A34,'★共通（5-1-1）'!$A$9:$AH$126,12,FALSE)&amp;"","")</f>
        <v>109</v>
      </c>
      <c r="H34" s="107" t="str">
        <f>IFERROR(VLOOKUP($A34,'★共通（5-1-1）'!$A$9:$AH$126,13,FALSE)&amp;"","")</f>
        <v>109</v>
      </c>
      <c r="I34" s="107" t="str">
        <f>IFERROR(VLOOKUP($A34,'★共通（5-1-1）'!$A$9:$AH$126,21,FALSE)&amp;"","")</f>
        <v>109</v>
      </c>
      <c r="J34" s="107" t="str">
        <f>IFERROR(VLOOKUP($A34,'★共通（5-1-1）'!$A$9:$AH$126,22,FALSE)&amp;"","")</f>
        <v>109</v>
      </c>
      <c r="K34" s="107" t="str">
        <f>IFERROR(VLOOKUP($A34,'★共通（5-1-1）'!$A$9:$AH$126,23,FALSE)&amp;"","")</f>
        <v>109</v>
      </c>
      <c r="L34" s="61"/>
      <c r="M34" s="61"/>
      <c r="N34" s="61"/>
      <c r="O34" s="61"/>
      <c r="P34" s="59"/>
    </row>
    <row r="35" spans="1:16" ht="235.5" customHeight="1">
      <c r="A35" s="105">
        <v>77</v>
      </c>
      <c r="B35" s="105" t="str">
        <f>IFERROR(VLOOKUP($A35,'★共通（5-1-1）'!$A$9:$AH$126,2,FALSE)&amp;"","")</f>
        <v>介護報酬の見直し</v>
      </c>
      <c r="C35" s="106" t="str">
        <f>IFERROR(VLOOKUP($A35,'★共通（5-1-1）'!$A$9:$AH$126,3,FALSE)&amp;"","")</f>
        <v xml:space="preserve">サービス提供体制強化加算の見直し
</v>
      </c>
      <c r="D35" s="105" t="str">
        <f>IFERROR(VLOOKUP($A35,'★共通（5-1-1）'!$A$9:$AH$126,4,FALSE)&amp;"","")</f>
        <v/>
      </c>
      <c r="E35" s="19" t="str">
        <f>IFERROR(VLOOKUP($A35,'★共通（5-1-1）'!$A$9:$AH$126,5,FALSE)&amp;"","")</f>
        <v/>
      </c>
      <c r="F35" s="106" t="str">
        <f>IFERROR(VLOOKUP($A35,'★共通（5-1-1）'!$A$9:$AH$126,6,FALSE)&amp;"","")</f>
        <v>・サービス提供体制強化加算について、サービスの質の向上や職員のキャリアアップを一層推進する観点から、財政中立を念頭に、以下の見直しを行う。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v>
      </c>
      <c r="G35" s="107" t="str">
        <f>IFERROR(VLOOKUP($A35,'★共通（5-1-1）'!$A$9:$AH$126,12,FALSE)&amp;"","")</f>
        <v>110</v>
      </c>
      <c r="H35" s="107" t="str">
        <f>IFERROR(VLOOKUP($A35,'★共通（5-1-1）'!$A$9:$AH$126,13,FALSE)&amp;"","")</f>
        <v>110</v>
      </c>
      <c r="I35" s="107" t="str">
        <f>IFERROR(VLOOKUP($A35,'★共通（5-1-1）'!$A$9:$AH$126,21,FALSE)&amp;"","")</f>
        <v>110</v>
      </c>
      <c r="J35" s="107" t="str">
        <f>IFERROR(VLOOKUP($A35,'★共通（5-1-1）'!$A$9:$AH$126,22,FALSE)&amp;"","")</f>
        <v>110</v>
      </c>
      <c r="K35" s="107" t="str">
        <f>IFERROR(VLOOKUP($A35,'★共通（5-1-1）'!$A$9:$AH$126,23,FALSE)&amp;"","")</f>
        <v>110</v>
      </c>
      <c r="L35" s="61"/>
      <c r="M35" s="61"/>
      <c r="N35" s="61"/>
      <c r="O35" s="61"/>
      <c r="P35" s="59"/>
    </row>
    <row r="36" spans="1:16" ht="209.25" customHeight="1">
      <c r="A36" s="105">
        <v>80</v>
      </c>
      <c r="B36" s="105" t="str">
        <f>IFERROR(VLOOKUP($A36,'★共通（5-1-1）'!$A$9:$AH$126,2,FALSE)&amp;"","")</f>
        <v>人員基準・設備基準</v>
      </c>
      <c r="C36" s="106" t="str">
        <f>IFERROR(VLOOKUP($A36,'★共通（5-1-1）'!$A$9:$AH$126,3,FALSE)&amp;"","")</f>
        <v>人員配置基準における両立支援への配慮</v>
      </c>
      <c r="D36" s="105" t="str">
        <f>IFERROR(VLOOKUP($A36,'★共通（5-1-1）'!$A$9:$AH$126,4,FALSE)&amp;"","")</f>
        <v/>
      </c>
      <c r="E36" s="19" t="str">
        <f>IFERROR(VLOOKUP($A36,'★共通（5-1-1）'!$A$9:$AH$126,5,FALSE)&amp;"","")</f>
        <v/>
      </c>
      <c r="F36" s="106" t="str">
        <f>IFERROR(VLOOKUP($A36,'★共通（5-1-1）'!$A$9:$AH$126,6,FALSE)&amp;"","")</f>
        <v>・介護現場において、仕事と育児や介護との両立が可能となる環境整備を進め、職員の離職防止・定着促進を図る観点から、各サービスの人員配置基準や報酬算定について、以下の見直しを行う。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v>
      </c>
      <c r="G36" s="107" t="str">
        <f>IFERROR(VLOOKUP($A36,'★共通（5-1-1）'!$A$9:$AH$126,12,FALSE)&amp;"","")</f>
        <v>114</v>
      </c>
      <c r="H36" s="107" t="str">
        <f>IFERROR(VLOOKUP($A36,'★共通（5-1-1）'!$A$9:$AH$126,13,FALSE)&amp;"","")</f>
        <v>114</v>
      </c>
      <c r="I36" s="107" t="str">
        <f>IFERROR(VLOOKUP($A36,'★共通（5-1-1）'!$A$9:$AH$126,21,FALSE)&amp;"","")</f>
        <v>114</v>
      </c>
      <c r="J36" s="107" t="str">
        <f>IFERROR(VLOOKUP($A36,'★共通（5-1-1）'!$A$9:$AH$126,22,FALSE)&amp;"","")</f>
        <v>114</v>
      </c>
      <c r="K36" s="107" t="str">
        <f>IFERROR(VLOOKUP($A36,'★共通（5-1-1）'!$A$9:$AH$126,23,FALSE)&amp;"","")</f>
        <v>114</v>
      </c>
      <c r="L36" s="61"/>
      <c r="M36" s="61"/>
      <c r="N36" s="61"/>
      <c r="O36" s="61"/>
      <c r="P36" s="59"/>
    </row>
    <row r="37" spans="1:16" ht="59.25" customHeight="1">
      <c r="A37" s="105">
        <v>81</v>
      </c>
      <c r="B37" s="105" t="str">
        <f>IFERROR(VLOOKUP($A37,'★共通（5-1-1）'!$A$9:$AH$126,2,FALSE)&amp;"","")</f>
        <v>運営基準の見直し</v>
      </c>
      <c r="C37" s="106" t="str">
        <f>IFERROR(VLOOKUP($A37,'★共通（5-1-1）'!$A$9:$AH$126,3,FALSE)&amp;"","")</f>
        <v>ハラスメント対策の強化</v>
      </c>
      <c r="D37" s="105" t="str">
        <f>IFERROR(VLOOKUP($A37,'★共通（5-1-1）'!$A$9:$AH$126,4,FALSE)&amp;"","")</f>
        <v/>
      </c>
      <c r="E37" s="19" t="str">
        <f>IFERROR(VLOOKUP($A37,'★共通（5-1-1）'!$A$9:$AH$126,5,FALSE)&amp;"","")</f>
        <v/>
      </c>
      <c r="F37" s="106" t="str">
        <f>IFERROR(VLOOKUP($A37,'★共通（5-1-1）'!$A$9:$AH$126,6,FALSE)&amp;"","")</f>
        <v>・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v>
      </c>
      <c r="G37" s="107" t="str">
        <f>IFERROR(VLOOKUP($A37,'★共通（5-1-1）'!$A$9:$AH$126,12,FALSE)&amp;"","")</f>
        <v>115</v>
      </c>
      <c r="H37" s="107" t="str">
        <f>IFERROR(VLOOKUP($A37,'★共通（5-1-1）'!$A$9:$AH$126,13,FALSE)&amp;"","")</f>
        <v>115</v>
      </c>
      <c r="I37" s="107" t="str">
        <f>IFERROR(VLOOKUP($A37,'★共通（5-1-1）'!$A$9:$AH$126,21,FALSE)&amp;"","")</f>
        <v>115</v>
      </c>
      <c r="J37" s="107" t="str">
        <f>IFERROR(VLOOKUP($A37,'★共通（5-1-1）'!$A$9:$AH$126,22,FALSE)&amp;"","")</f>
        <v>115</v>
      </c>
      <c r="K37" s="107" t="str">
        <f>IFERROR(VLOOKUP($A37,'★共通（5-1-1）'!$A$9:$AH$126,23,FALSE)&amp;"","")</f>
        <v>115</v>
      </c>
      <c r="L37" s="61"/>
      <c r="M37" s="61"/>
      <c r="N37" s="61"/>
      <c r="O37" s="61"/>
      <c r="P37" s="59"/>
    </row>
    <row r="38" spans="1:16" ht="135.75" customHeight="1">
      <c r="A38" s="105">
        <v>85</v>
      </c>
      <c r="B38" s="105" t="str">
        <f>IFERROR(VLOOKUP($A38,'★共通（5-1-1）'!$A$9:$AH$126,2,FALSE)&amp;"","")</f>
        <v>運営基準の見直し</v>
      </c>
      <c r="C38" s="106" t="str">
        <f>IFERROR(VLOOKUP($A38,'★共通（5-1-1）'!$A$9:$AH$126,3,FALSE)&amp;"","")</f>
        <v>会議や多職種連携における ICT の活用</v>
      </c>
      <c r="D38" s="105" t="str">
        <f>IFERROR(VLOOKUP($A38,'★共通（5-1-1）'!$A$9:$AH$126,4,FALSE)&amp;"","")</f>
        <v/>
      </c>
      <c r="E38" s="19" t="str">
        <f>IFERROR(VLOOKUP($A38,'★共通（5-1-1）'!$A$9:$AH$126,5,FALSE)&amp;"","")</f>
        <v/>
      </c>
      <c r="F38" s="106" t="str">
        <f>IFERROR(VLOOKUP($A38,'★共通（5-1-1）'!$A$9:$AH$126,6,FALSE)&amp;"","")</f>
        <v>・運営基準や加算の要件等において実施が求められる各種会議等（利用者の居宅を訪問しての実施が求められるものを除く）について、感染防止や多職種連携の促進の観点から、以下の見直しを行う。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v>
      </c>
      <c r="G38" s="107" t="str">
        <f>IFERROR(VLOOKUP($A38,'★共通（5-1-1）'!$A$9:$AH$126,12,FALSE)&amp;"","")</f>
        <v>120</v>
      </c>
      <c r="H38" s="107" t="str">
        <f>IFERROR(VLOOKUP($A38,'★共通（5-1-1）'!$A$9:$AH$126,13,FALSE)&amp;"","")</f>
        <v>120</v>
      </c>
      <c r="I38" s="107" t="str">
        <f>IFERROR(VLOOKUP($A38,'★共通（5-1-1）'!$A$9:$AH$126,21,FALSE)&amp;"","")</f>
        <v>120</v>
      </c>
      <c r="J38" s="107" t="str">
        <f>IFERROR(VLOOKUP($A38,'★共通（5-1-1）'!$A$9:$AH$126,22,FALSE)&amp;"","")</f>
        <v>120</v>
      </c>
      <c r="K38" s="107" t="str">
        <f>IFERROR(VLOOKUP($A38,'★共通（5-1-1）'!$A$9:$AH$126,23,FALSE)&amp;"","")</f>
        <v>120</v>
      </c>
    </row>
    <row r="39" spans="1:16" ht="70.5" customHeight="1">
      <c r="A39" s="105">
        <v>87</v>
      </c>
      <c r="B39" s="105" t="str">
        <f>IFERROR(VLOOKUP($A39,'★共通（5-1-1）'!$A$9:$AH$126,2,FALSE)&amp;"","")</f>
        <v>介護報酬の見直し</v>
      </c>
      <c r="C39" s="106" t="str">
        <f>IFERROR(VLOOKUP($A39,'★共通（5-1-1）'!$A$9:$AH$126,3,FALSE)&amp;"","")</f>
        <v>療養通所介護の利用者の状態確認における ICT の活用</v>
      </c>
      <c r="D39" s="105" t="str">
        <f>IFERROR(VLOOKUP($A39,'★共通（5-1-1）'!$A$9:$AH$126,4,FALSE)&amp;"","")</f>
        <v/>
      </c>
      <c r="E39" s="19" t="str">
        <f>IFERROR(VLOOKUP($A39,'★共通（5-1-1）'!$A$9:$AH$126,5,FALSE)&amp;"","")</f>
        <v/>
      </c>
      <c r="F39" s="106" t="str">
        <f>IFERROR(VLOOKUP($A39,'★共通（5-1-1）'!$A$9:$AH$126,6,FALSE)&amp;"","")</f>
        <v>・療養通所介護において、全ての利用者について看護職員が毎回訪問し通所できる状態か確認することを求めていることについて、長期間状態が安定している利用者がいる現状を踏まえ、人材の有効活用を図る観点から、一定の要件を満たす利用者については ICT を活用して状態確認を行うことを可能とする。</v>
      </c>
      <c r="G39" s="107" t="str">
        <f>IFERROR(VLOOKUP($A39,'★共通（5-1-1）'!$A$9:$AH$126,12,FALSE)&amp;"","")</f>
        <v/>
      </c>
      <c r="H39" s="107" t="str">
        <f>IFERROR(VLOOKUP($A39,'★共通（5-1-1）'!$A$9:$AH$126,13,FALSE)&amp;"","")</f>
        <v/>
      </c>
      <c r="I39" s="107" t="str">
        <f>IFERROR(VLOOKUP($A39,'★共通（5-1-1）'!$A$9:$AH$126,21,FALSE)&amp;"","")</f>
        <v/>
      </c>
      <c r="J39" s="107" t="str">
        <f>IFERROR(VLOOKUP($A39,'★共通（5-1-1）'!$A$9:$AH$126,22,FALSE)&amp;"","")</f>
        <v>122</v>
      </c>
      <c r="K39" s="107" t="str">
        <f>IFERROR(VLOOKUP($A39,'★共通（5-1-1）'!$A$9:$AH$126,23,FALSE)&amp;"","")</f>
        <v/>
      </c>
    </row>
    <row r="40" spans="1:16" ht="90.75" customHeight="1">
      <c r="A40" s="105">
        <v>91</v>
      </c>
      <c r="B40" s="105" t="str">
        <f>IFERROR(VLOOKUP($A40,'★共通（5-1-1）'!$A$9:$AH$126,2,FALSE)&amp;"","")</f>
        <v>人員基準・設備基準</v>
      </c>
      <c r="C40" s="106" t="str">
        <f>IFERROR(VLOOKUP($A40,'★共通（5-1-1）'!$A$9:$AH$126,3,FALSE)&amp;"","")</f>
        <v>管理者交代時の研修の修了猶予措置</v>
      </c>
      <c r="D40" s="105" t="str">
        <f>IFERROR(VLOOKUP($A40,'★共通（5-1-1）'!$A$9:$AH$126,4,FALSE)&amp;"","")</f>
        <v/>
      </c>
      <c r="E40" s="19" t="str">
        <f>IFERROR(VLOOKUP($A40,'★共通（5-1-1）'!$A$9:$AH$126,5,FALSE)&amp;"","")</f>
        <v/>
      </c>
      <c r="F40" s="106" t="str">
        <f>IFERROR(VLOOKUP($A40,'★共通（5-1-1）'!$A$9:$AH$126,6,FALSE)&amp;"","")</f>
        <v xml:space="preserve">・管理者の要件とされている認知症介護実践者研修及び認知症対応型サービス事業管理者研修の修了について、研修の実施時期が自治体によって他律的に決定されるものであることを踏まえ、計画作成担当者に係る措置と同様に、管理者が交代する場合において、新たな管理者が、市町村からの推薦を受けて都道府県に研修の申し込みを行い、研修を修了することが確実に見込まれる場合は、研修を修了していなくてもよい取扱いとする。
なお、事業者の新規指定時には、管理者は原則どおり研修を修了していることを必要とする。
</v>
      </c>
      <c r="G40" s="107" t="str">
        <f>IFERROR(VLOOKUP($A40,'★共通（5-1-1）'!$A$9:$AH$126,12,FALSE)&amp;"","")</f>
        <v/>
      </c>
      <c r="H40" s="107" t="str">
        <f>IFERROR(VLOOKUP($A40,'★共通（5-1-1）'!$A$9:$AH$126,13,FALSE)&amp;"","")</f>
        <v/>
      </c>
      <c r="I40" s="107" t="str">
        <f>IFERROR(VLOOKUP($A40,'★共通（5-1-1）'!$A$9:$AH$126,21,FALSE)&amp;"","")</f>
        <v/>
      </c>
      <c r="J40" s="107" t="str">
        <f>IFERROR(VLOOKUP($A40,'★共通（5-1-1）'!$A$9:$AH$126,22,FALSE)&amp;"","")</f>
        <v/>
      </c>
      <c r="K40" s="107" t="str">
        <f>IFERROR(VLOOKUP($A40,'★共通（5-1-1）'!$A$9:$AH$126,23,FALSE)&amp;"","")</f>
        <v>126</v>
      </c>
      <c r="L40" s="55"/>
      <c r="M40" s="55"/>
    </row>
    <row r="41" spans="1:16" ht="90.75" customHeight="1">
      <c r="A41" s="105">
        <v>94</v>
      </c>
      <c r="B41" s="105" t="str">
        <f>IFERROR(VLOOKUP($A41,'★共通（5-1-1）'!$A$9:$AH$126,2,FALSE)&amp;"","")</f>
        <v>人員基準・設備基準</v>
      </c>
      <c r="C41" s="106" t="str">
        <f>IFERROR(VLOOKUP($A41,'★共通（5-1-1）'!$A$9:$AH$126,3,FALSE)&amp;"","")</f>
        <v>管理者の配置基準の緩和</v>
      </c>
      <c r="D41" s="105" t="str">
        <f>IFERROR(VLOOKUP($A41,'★共通（5-1-1）'!$A$9:$AH$126,4,FALSE)&amp;"","")</f>
        <v/>
      </c>
      <c r="E41" s="19" t="str">
        <f>IFERROR(VLOOKUP($A41,'★共通（5-1-1）'!$A$9:$AH$126,5,FALSE)&amp;"","")</f>
        <v/>
      </c>
      <c r="F41" s="106" t="str">
        <f>IFERROR(VLOOKUP($A41,'★共通（5-1-1）'!$A$9:$AH$126,6,FALSE)&amp;"","")</f>
        <v>・共用型認知症対応型通所介護における管理者の配置基準について、人材の有効活用を図る観点から、人員配置基準等が本体施設・事業所と一体のものとして定められていること等を踏まえ、事業所の管理上支障がない場合は、本体施設・事業所の職務とあわせて、共用型認知症対応型通所介護事業所の他の職務に従事することを可能とする。</v>
      </c>
      <c r="G41" s="107" t="str">
        <f>IFERROR(VLOOKUP($A41,'★共通（5-1-1）'!$A$9:$AH$126,12,FALSE)&amp;"","")</f>
        <v/>
      </c>
      <c r="H41" s="107" t="str">
        <f>IFERROR(VLOOKUP($A41,'★共通（5-1-1）'!$A$9:$AH$126,13,FALSE)&amp;"","")</f>
        <v/>
      </c>
      <c r="I41" s="107" t="str">
        <f>IFERROR(VLOOKUP($A41,'★共通（5-1-1）'!$A$9:$AH$126,21,FALSE)&amp;"","")</f>
        <v/>
      </c>
      <c r="J41" s="107" t="str">
        <f>IFERROR(VLOOKUP($A41,'★共通（5-1-1）'!$A$9:$AH$126,22,FALSE)&amp;"","")</f>
        <v/>
      </c>
      <c r="K41" s="107" t="str">
        <f>IFERROR(VLOOKUP($A41,'★共通（5-1-1）'!$A$9:$AH$126,23,FALSE)&amp;"","")</f>
        <v>132</v>
      </c>
      <c r="L41" s="55"/>
    </row>
    <row r="42" spans="1:16" ht="102.75" customHeight="1">
      <c r="A42" s="105">
        <v>97</v>
      </c>
      <c r="B42" s="105" t="str">
        <f>IFERROR(VLOOKUP($A42,'★共通（5-1-1）'!$A$9:$AH$126,2,FALSE)&amp;"","")</f>
        <v>人員基準・設備基準</v>
      </c>
      <c r="C42" s="106" t="str">
        <f>IFERROR(VLOOKUP($A42,'★共通（5-1-1）'!$A$9:$AH$126,3,FALSE)&amp;"","")</f>
        <v>利用者への説明・同意等に係る見直し</v>
      </c>
      <c r="D42" s="105" t="str">
        <f>IFERROR(VLOOKUP($A42,'★共通（5-1-1）'!$A$9:$AH$126,4,FALSE)&amp;"","")</f>
        <v/>
      </c>
      <c r="E42" s="19" t="str">
        <f>IFERROR(VLOOKUP($A42,'★共通（5-1-1）'!$A$9:$AH$126,5,FALSE)&amp;"","")</f>
        <v/>
      </c>
      <c r="F42" s="106" t="str">
        <f>IFERROR(VLOOKUP($A42,'★共通（5-1-1）'!$A$9:$AH$126,6,FALSE)&amp;"","")</f>
        <v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v>
      </c>
      <c r="G42" s="107" t="str">
        <f>IFERROR(VLOOKUP($A42,'★共通（5-1-1）'!$A$9:$AH$126,12,FALSE)&amp;"","")</f>
        <v>136</v>
      </c>
      <c r="H42" s="107" t="str">
        <f>IFERROR(VLOOKUP($A42,'★共通（5-1-1）'!$A$9:$AH$126,13,FALSE)&amp;"","")</f>
        <v>136</v>
      </c>
      <c r="I42" s="107" t="str">
        <f>IFERROR(VLOOKUP($A42,'★共通（5-1-1）'!$A$9:$AH$126,21,FALSE)&amp;"","")</f>
        <v>136</v>
      </c>
      <c r="J42" s="107" t="str">
        <f>IFERROR(VLOOKUP($A42,'★共通（5-1-1）'!$A$9:$AH$126,22,FALSE)&amp;"","")</f>
        <v>136</v>
      </c>
      <c r="K42" s="107" t="str">
        <f>IFERROR(VLOOKUP($A42,'★共通（5-1-1）'!$A$9:$AH$126,23,FALSE)&amp;"","")</f>
        <v>136</v>
      </c>
    </row>
    <row r="43" spans="1:16" ht="89.25" customHeight="1">
      <c r="A43" s="105">
        <v>98</v>
      </c>
      <c r="B43" s="105" t="str">
        <f>IFERROR(VLOOKUP($A43,'★共通（5-1-1）'!$A$9:$AH$126,2,FALSE)&amp;"","")</f>
        <v>基本方針・指定基準等</v>
      </c>
      <c r="C43" s="106" t="str">
        <f>IFERROR(VLOOKUP($A43,'★共通（5-1-1）'!$A$9:$AH$126,3,FALSE)&amp;"","")</f>
        <v>員数の記載や変更届出の明確化</v>
      </c>
      <c r="D43" s="105" t="str">
        <f>IFERROR(VLOOKUP($A43,'★共通（5-1-1）'!$A$9:$AH$126,4,FALSE)&amp;"","")</f>
        <v/>
      </c>
      <c r="E43" s="19" t="str">
        <f>IFERROR(VLOOKUP($A43,'★共通（5-1-1）'!$A$9:$AH$126,5,FALSE)&amp;"","")</f>
        <v/>
      </c>
      <c r="F43" s="106" t="str">
        <f>IFERROR(VLOOKUP($A43,'★共通（5-1-1）'!$A$9:$AH$126,6,FALSE)&amp;"","")</f>
        <v>・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v>
      </c>
      <c r="G43" s="107" t="str">
        <f>IFERROR(VLOOKUP($A43,'★共通（5-1-1）'!$A$9:$AH$126,12,FALSE)&amp;"","")</f>
        <v>137</v>
      </c>
      <c r="H43" s="107" t="str">
        <f>IFERROR(VLOOKUP($A43,'★共通（5-1-1）'!$A$9:$AH$126,13,FALSE)&amp;"","")</f>
        <v>137</v>
      </c>
      <c r="I43" s="107" t="str">
        <f>IFERROR(VLOOKUP($A43,'★共通（5-1-1）'!$A$9:$AH$126,21,FALSE)&amp;"","")</f>
        <v>137</v>
      </c>
      <c r="J43" s="107" t="str">
        <f>IFERROR(VLOOKUP($A43,'★共通（5-1-1）'!$A$9:$AH$126,22,FALSE)&amp;"","")</f>
        <v>137</v>
      </c>
      <c r="K43" s="107" t="str">
        <f>IFERROR(VLOOKUP($A43,'★共通（5-1-1）'!$A$9:$AH$126,23,FALSE)&amp;"","")</f>
        <v>137</v>
      </c>
    </row>
    <row r="44" spans="1:16" ht="87" customHeight="1">
      <c r="A44" s="105">
        <v>99</v>
      </c>
      <c r="B44" s="105" t="str">
        <f>IFERROR(VLOOKUP($A44,'★共通（5-1-1）'!$A$9:$AH$126,2,FALSE)&amp;"","")</f>
        <v>運営基準の見直し</v>
      </c>
      <c r="C44" s="106" t="str">
        <f>IFERROR(VLOOKUP($A44,'★共通（5-1-1）'!$A$9:$AH$126,3,FALSE)&amp;"","")</f>
        <v>記録の保存等に係る見直し</v>
      </c>
      <c r="D44" s="105" t="str">
        <f>IFERROR(VLOOKUP($A44,'★共通（5-1-1）'!$A$9:$AH$126,4,FALSE)&amp;"","")</f>
        <v/>
      </c>
      <c r="E44" s="19" t="str">
        <f>IFERROR(VLOOKUP($A44,'★共通（5-1-1）'!$A$9:$AH$126,5,FALSE)&amp;"","")</f>
        <v/>
      </c>
      <c r="F44" s="106" t="str">
        <f>IFERROR(VLOOKUP($A44,'★共通（5-1-1）'!$A$9:$AH$126,6,FALSE)&amp;"","")</f>
        <v>・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v>
      </c>
      <c r="G44" s="107" t="str">
        <f>IFERROR(VLOOKUP($A44,'★共通（5-1-1）'!$A$9:$AH$126,12,FALSE)&amp;"","")</f>
        <v>138</v>
      </c>
      <c r="H44" s="107" t="str">
        <f>IFERROR(VLOOKUP($A44,'★共通（5-1-1）'!$A$9:$AH$126,13,FALSE)&amp;"","")</f>
        <v>138</v>
      </c>
      <c r="I44" s="107" t="str">
        <f>IFERROR(VLOOKUP($A44,'★共通（5-1-1）'!$A$9:$AH$126,21,FALSE)&amp;"","")</f>
        <v>138</v>
      </c>
      <c r="J44" s="107" t="str">
        <f>IFERROR(VLOOKUP($A44,'★共通（5-1-1）'!$A$9:$AH$126,22,FALSE)&amp;"","")</f>
        <v>138</v>
      </c>
      <c r="K44" s="107" t="str">
        <f>IFERROR(VLOOKUP($A44,'★共通（5-1-1）'!$A$9:$AH$126,23,FALSE)&amp;"","")</f>
        <v>138</v>
      </c>
    </row>
    <row r="45" spans="1:16" ht="74.25" customHeight="1">
      <c r="A45" s="105">
        <v>100</v>
      </c>
      <c r="B45" s="105" t="str">
        <f>IFERROR(VLOOKUP($A45,'★共通（5-1-1）'!$A$9:$AH$126,2,FALSE)&amp;"","")</f>
        <v>運営基準の見直し</v>
      </c>
      <c r="C45" s="106" t="str">
        <f>IFERROR(VLOOKUP($A45,'★共通（5-1-1）'!$A$9:$AH$126,3,FALSE)&amp;"","")</f>
        <v>運営規程等の掲示に係る見直し</v>
      </c>
      <c r="D45" s="105" t="str">
        <f>IFERROR(VLOOKUP($A45,'★共通（5-1-1）'!$A$9:$AH$126,4,FALSE)&amp;"","")</f>
        <v/>
      </c>
      <c r="E45" s="19" t="str">
        <f>IFERROR(VLOOKUP($A45,'★共通（5-1-1）'!$A$9:$AH$126,5,FALSE)&amp;"","")</f>
        <v/>
      </c>
      <c r="F45" s="106" t="str">
        <f>IFERROR(VLOOKUP($A45,'★共通（5-1-1）'!$A$9:$AH$126,6,FALSE)&amp;"","")</f>
        <v>・介護サービス事業者の業務負担軽減や利用者の利便性の向上を図る観点から、運営規程等の重要事項について、事業所の掲示だけでなく、閲覧可能な形でファイル等で備え置くこと等を可能とする。</v>
      </c>
      <c r="G45" s="107" t="str">
        <f>IFERROR(VLOOKUP($A45,'★共通（5-1-1）'!$A$9:$AH$126,12,FALSE)&amp;"","")</f>
        <v>139</v>
      </c>
      <c r="H45" s="107" t="str">
        <f>IFERROR(VLOOKUP($A45,'★共通（5-1-1）'!$A$9:$AH$126,13,FALSE)&amp;"","")</f>
        <v>139</v>
      </c>
      <c r="I45" s="107" t="str">
        <f>IFERROR(VLOOKUP($A45,'★共通（5-1-1）'!$A$9:$AH$126,21,FALSE)&amp;"","")</f>
        <v>139</v>
      </c>
      <c r="J45" s="107" t="str">
        <f>IFERROR(VLOOKUP($A45,'★共通（5-1-1）'!$A$9:$AH$126,22,FALSE)&amp;"","")</f>
        <v>139</v>
      </c>
      <c r="K45" s="107" t="str">
        <f>IFERROR(VLOOKUP($A45,'★共通（5-1-1）'!$A$9:$AH$126,23,FALSE)&amp;"","")</f>
        <v>139</v>
      </c>
    </row>
    <row r="46" spans="1:16" ht="125.25" customHeight="1">
      <c r="A46" s="105">
        <v>101</v>
      </c>
      <c r="B46" s="105" t="str">
        <f>IFERROR(VLOOKUP($A46,'★共通（5-1-1）'!$A$9:$AH$126,2,FALSE)&amp;"","")</f>
        <v>介護報酬の見直し</v>
      </c>
      <c r="C46" s="106" t="str">
        <f>IFERROR(VLOOKUP($A46,'★共通（5-1-1）'!$A$9:$AH$126,3,FALSE)&amp;"","")</f>
        <v>同一建物減算適用時等の区分支給限度基準額の計算方法の適正化</v>
      </c>
      <c r="D46" s="105" t="str">
        <f>IFERROR(VLOOKUP($A46,'★共通（5-1-1）'!$A$9:$AH$126,4,FALSE)&amp;"","")</f>
        <v>同一建物減算</v>
      </c>
      <c r="E46" s="19" t="str">
        <f>IFERROR(VLOOKUP($A46,'★共通（5-1-1）'!$A$9:$AH$126,5,FALSE)&amp;"","")</f>
        <v/>
      </c>
      <c r="F46" s="106" t="str">
        <f>IFERROR(VLOOKUP($A46,'★共通（5-1-1）'!$A$9:$AH$126,6,FALSE)&amp;"","")</f>
        <v xml:space="preserve">・通所系サービス、多機能系サービスについて、同一建物等居住者に係る減算の適用を受ける者と当該減算の適用を受けない者との公平性の観点から、当該減算等の適用を受ける者の区分支給限度基準額の管理において、減算等の適用前の単位数を用いることとする。
また、通所介護、通所リハビリテーションについて、通常規模型のサービスを利用する者と大規模型のサービスを利用する者との公平性の観点から、大規模型の報酬が適用される事業所を利用する者の区分支給限度基準額の管理において、通常規模型の単位数を用いることとする。
</v>
      </c>
      <c r="G46" s="107" t="str">
        <f>IFERROR(VLOOKUP($A46,'★共通（5-1-1）'!$A$9:$AH$126,12,FALSE)&amp;"","")</f>
        <v>142</v>
      </c>
      <c r="H46" s="107" t="str">
        <f>IFERROR(VLOOKUP($A46,'★共通（5-1-1）'!$A$9:$AH$126,13,FALSE)&amp;"","")</f>
        <v>142</v>
      </c>
      <c r="I46" s="107" t="str">
        <f>IFERROR(VLOOKUP($A46,'★共通（5-1-1）'!$A$9:$AH$126,21,FALSE)&amp;"","")</f>
        <v>142</v>
      </c>
      <c r="J46" s="107" t="str">
        <f>IFERROR(VLOOKUP($A46,'★共通（5-1-1）'!$A$9:$AH$126,22,FALSE)&amp;"","")</f>
        <v>142</v>
      </c>
      <c r="K46" s="107" t="str">
        <f>IFERROR(VLOOKUP($A46,'★共通（5-1-1）'!$A$9:$AH$126,23,FALSE)&amp;"","")</f>
        <v>142</v>
      </c>
    </row>
    <row r="47" spans="1:16" ht="78" customHeight="1">
      <c r="A47" s="105">
        <v>104</v>
      </c>
      <c r="B47" s="105" t="str">
        <f>IFERROR(VLOOKUP($A47,'★共通（5-1-1）'!$A$9:$AH$126,2,FALSE)&amp;"","")</f>
        <v>介護報酬の見直し</v>
      </c>
      <c r="C47" s="106" t="str">
        <f>IFERROR(VLOOKUP($A47,'★共通（5-1-1）'!$A$9:$AH$126,3,FALSE)&amp;"","")</f>
        <v>長期期間利用の介護予防リハビリテーションの適正化</v>
      </c>
      <c r="D47" s="105" t="str">
        <f>IFERROR(VLOOKUP($A47,'★共通（5-1-1）'!$A$9:$AH$126,4,FALSE)&amp;"","")</f>
        <v/>
      </c>
      <c r="E47" s="19" t="str">
        <f>IFERROR(VLOOKUP($A47,'★共通（5-1-1）'!$A$9:$AH$126,5,FALSE)&amp;"","")</f>
        <v/>
      </c>
      <c r="F47" s="106" t="str">
        <f>IFERROR(VLOOKUP($A47,'★共通（5-1-1）'!$A$9:$AH$126,6,FALSE)&amp;"","")</f>
        <v>・近年の受給者数や利用期間及び利用者のADL 等を踏まえ、適切なサービス提供とする観点から、介護予防サービスにおけるリハビリテーションについて、利用開始から一定期間が経過した後の評価の見直しを行う。</v>
      </c>
      <c r="G47" s="107" t="str">
        <f>IFERROR(VLOOKUP($A47,'★共通（5-1-1）'!$A$9:$AH$126,12,FALSE)&amp;"","")</f>
        <v/>
      </c>
      <c r="H47" s="107" t="str">
        <f>IFERROR(VLOOKUP($A47,'★共通（5-1-1）'!$A$9:$AH$126,13,FALSE)&amp;"","")</f>
        <v>145※予防のみ</v>
      </c>
      <c r="I47" s="107" t="str">
        <f>IFERROR(VLOOKUP($A47,'★共通（5-1-1）'!$A$9:$AH$126,21,FALSE)&amp;"","")</f>
        <v/>
      </c>
      <c r="J47" s="107" t="str">
        <f>IFERROR(VLOOKUP($A47,'★共通（5-1-1）'!$A$9:$AH$126,22,FALSE)&amp;"","")</f>
        <v/>
      </c>
      <c r="K47" s="107" t="str">
        <f>IFERROR(VLOOKUP($A47,'★共通（5-1-1）'!$A$9:$AH$126,23,FALSE)&amp;"","")</f>
        <v/>
      </c>
      <c r="L47" s="58"/>
      <c r="M47" s="58"/>
      <c r="N47" s="58"/>
    </row>
    <row r="48" spans="1:16" ht="80.25" customHeight="1">
      <c r="A48" s="105">
        <v>110</v>
      </c>
      <c r="B48" s="105" t="str">
        <f>IFERROR(VLOOKUP($A48,'★共通（5-1-1）'!$A$9:$AH$126,2,FALSE)&amp;"","")</f>
        <v>介護報酬の見直し</v>
      </c>
      <c r="C48" s="106" t="str">
        <f>IFERROR(VLOOKUP($A48,'★共通（5-1-1）'!$A$9:$AH$126,3,FALSE)&amp;"","")</f>
        <v>介護職員処遇改善加算（Ⅳ）及び（Ⅴ）の廃止</v>
      </c>
      <c r="D48" s="105" t="str">
        <f>IFERROR(VLOOKUP($A48,'★共通（5-1-1）'!$A$9:$AH$126,4,FALSE)&amp;"","")</f>
        <v>介護職員処遇改善加算（Ⅳ）廃止
介護職員処遇改善加算（Ⅴ）廃止</v>
      </c>
      <c r="E48" s="19" t="str">
        <f>IFERROR(VLOOKUP($A48,'★共通（5-1-1）'!$A$9:$AH$126,5,FALSE)&amp;"","")</f>
        <v/>
      </c>
      <c r="F48" s="106" t="str">
        <f>IFERROR(VLOOKUP($A48,'★共通（5-1-1）'!$A$9:$AH$126,6,FALSE)&amp;"","")</f>
        <v>・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v>
      </c>
      <c r="G48" s="107" t="str">
        <f>IFERROR(VLOOKUP($A48,'★共通（5-1-1）'!$A$9:$AH$126,12,FALSE)&amp;"","")</f>
        <v>151</v>
      </c>
      <c r="H48" s="107" t="str">
        <f>IFERROR(VLOOKUP($A48,'★共通（5-1-1）'!$A$9:$AH$126,13,FALSE)&amp;"","")</f>
        <v>151</v>
      </c>
      <c r="I48" s="107" t="str">
        <f>IFERROR(VLOOKUP($A48,'★共通（5-1-1）'!$A$9:$AH$126,21,FALSE)&amp;"","")</f>
        <v>151</v>
      </c>
      <c r="J48" s="107" t="str">
        <f>IFERROR(VLOOKUP($A48,'★共通（5-1-1）'!$A$9:$AH$126,22,FALSE)&amp;"","")</f>
        <v>151</v>
      </c>
      <c r="K48" s="107" t="str">
        <f>IFERROR(VLOOKUP($A48,'★共通（5-1-1）'!$A$9:$AH$126,23,FALSE)&amp;"","")</f>
        <v>151</v>
      </c>
      <c r="L48" s="55"/>
      <c r="M48" s="55"/>
      <c r="N48" s="55"/>
      <c r="O48" s="55"/>
    </row>
    <row r="49" spans="1:11" ht="235.5" customHeight="1">
      <c r="A49" s="105">
        <v>112</v>
      </c>
      <c r="B49" s="105" t="str">
        <f>IFERROR(VLOOKUP($A49,'★共通（5-1-1）'!$A$9:$AH$126,2,FALSE)&amp;"","")</f>
        <v>運営基準の見直し</v>
      </c>
      <c r="C49" s="106" t="str">
        <f>IFERROR(VLOOKUP($A49,'★共通（5-1-1）'!$A$9:$AH$126,3,FALSE)&amp;"","")</f>
        <v>サービス付き高齢者向け住宅等における適正なサービス提供の確保</v>
      </c>
      <c r="D49" s="105" t="str">
        <f>IFERROR(VLOOKUP($A49,'★共通（5-1-1）'!$A$9:$AH$126,4,FALSE)&amp;"","")</f>
        <v/>
      </c>
      <c r="E49" s="19" t="str">
        <f>IFERROR(VLOOKUP($A49,'★共通（5-1-1）'!$A$9:$AH$126,5,FALSE)&amp;"","")</f>
        <v/>
      </c>
      <c r="F49" s="106" t="str">
        <f>IFERROR(VLOOKUP($A49,'★共通（5-1-1）'!$A$9:$AH$126,6,FALSE)&amp;"","")</f>
        <v xml:space="preserve">・サービス付き高齢者向け住宅等における適正なサービス提供を確保する観点から、以下の対応を行う。
　ア 訪問系サービス（定期巡回・随時対応型訪問介護看護を除く）、通所系サービス（地域密着型通所介護、認知症対応型通所介護を除く）及び福祉用具貸与について、事業所と同一の建物に居住する利用者に対してサービス提供を行う場合には、当該建物に居住する利用者以外に対してもサービス提供を行うよう努めることとする。また、事業所を市町村等が指定する際に、例えば、当該事業所の利用者のうち一定割合以上を当該事業所に併設する集合住宅以外の利用者とするよう努める、あるいはしなければならない等の条件を付することは差し支えないことを明確化する。
　イ 同一のサービス付き高齢者向け住宅等に居住する者のケアプランについて、区分支給限度基準額の利用割合が高い者が多い場合に、併設事業所の特定を行いつつ、当該ケアプランを作成する居宅介護支援事業者を事業所単位で抽出するなどの点検・検証を行うとともに、サービス付き高齢者向け住宅等における家賃の確認や利用者のケアプランの確認を行うことなどを通じて、介護保険サービスが入居者の自立支援等につながっているかの観点も考慮しながら、指導監督権限を持つ自治体による更なる指導の徹底を図る。居宅介護支援事業所を事業所単位で抽出するなどの点検・検証については、効率的な点検・検証の仕組みの周知期間の確保等のため、10 月から施行する。
</v>
      </c>
      <c r="G49" s="107" t="str">
        <f>IFERROR(VLOOKUP($A49,'★共通（5-1-1）'!$A$9:$AH$126,12,FALSE)&amp;"","")</f>
        <v>153</v>
      </c>
      <c r="H49" s="107" t="str">
        <f>IFERROR(VLOOKUP($A49,'★共通（5-1-1）'!$A$9:$AH$126,13,FALSE)&amp;"","")</f>
        <v>153</v>
      </c>
      <c r="I49" s="107" t="str">
        <f>IFERROR(VLOOKUP($A49,'★共通（5-1-1）'!$A$9:$AH$126,21,FALSE)&amp;"","")</f>
        <v/>
      </c>
      <c r="J49" s="107" t="str">
        <f>IFERROR(VLOOKUP($A49,'★共通（5-1-1）'!$A$9:$AH$126,22,FALSE)&amp;"","")</f>
        <v>153</v>
      </c>
      <c r="K49" s="107" t="str">
        <f>IFERROR(VLOOKUP($A49,'★共通（5-1-1）'!$A$9:$AH$126,23,FALSE)&amp;"","")</f>
        <v/>
      </c>
    </row>
    <row r="50" spans="1:11" ht="96" customHeight="1">
      <c r="A50" s="105">
        <v>113</v>
      </c>
      <c r="B50" s="105" t="str">
        <f>IFERROR(VLOOKUP($A50,'★共通（5-1-1）'!$A$9:$AH$126,2,FALSE)&amp;"","")</f>
        <v>介護報酬の見直し</v>
      </c>
      <c r="C50" s="106" t="str">
        <f>IFERROR(VLOOKUP($A50,'★共通（5-1-1）'!$A$9:$AH$126,3,FALSE)&amp;"","")</f>
        <v>療養通所介護の報酬体系の見直し</v>
      </c>
      <c r="D50" s="105" t="str">
        <f>IFERROR(VLOOKUP($A50,'★共通（5-1-1）'!$A$9:$AH$126,4,FALSE)&amp;"","")</f>
        <v>個別送迎体制加算（廃止）
入浴介助体制強化加算（廃止）</v>
      </c>
      <c r="E50" s="19" t="str">
        <f>IFERROR(VLOOKUP($A50,'★共通（5-1-1）'!$A$9:$AH$126,5,FALSE)&amp;"","")</f>
        <v/>
      </c>
      <c r="F50" s="106" t="str">
        <f>IFERROR(VLOOKUP($A50,'★共通（5-1-1）'!$A$9:$AH$126,6,FALSE)&amp;"","")</f>
        <v>・療養通所介護について、医療と介護の両方のニーズを持つ中重度の要介護者の状態やニーズに合わせた柔軟なサービス提供を図る観点から、日単位の報酬体系から、月単位の包括報酬とする見直しを行う。単位数は、個別送迎体制強化加算及び入浴介助体制強化加算に係る評価を含めた上で、平均的な利用時間、利用回数等を踏まえて設定する。また、利用者負担にも配慮し、サービス提供量が過少である場合は減算することとする。</v>
      </c>
      <c r="G50" s="107" t="str">
        <f>IFERROR(VLOOKUP($A50,'★共通（5-1-1）'!$A$9:$AH$126,12,FALSE)&amp;"","")</f>
        <v/>
      </c>
      <c r="H50" s="107" t="str">
        <f>IFERROR(VLOOKUP($A50,'★共通（5-1-1）'!$A$9:$AH$126,13,FALSE)&amp;"","")</f>
        <v/>
      </c>
      <c r="I50" s="107" t="str">
        <f>IFERROR(VLOOKUP($A50,'★共通（5-1-1）'!$A$9:$AH$126,21,FALSE)&amp;"","")</f>
        <v/>
      </c>
      <c r="J50" s="107" t="str">
        <f>IFERROR(VLOOKUP($A50,'★共通（5-1-1）'!$A$9:$AH$126,22,FALSE)&amp;"","")</f>
        <v>155</v>
      </c>
      <c r="K50" s="107" t="str">
        <f>IFERROR(VLOOKUP($A50,'★共通（5-1-1）'!$A$9:$AH$126,23,FALSE)&amp;"","")</f>
        <v/>
      </c>
    </row>
    <row r="51" spans="1:11" ht="99" customHeight="1">
      <c r="A51" s="105">
        <v>116</v>
      </c>
      <c r="B51" s="105" t="str">
        <f>IFERROR(VLOOKUP($A51,'★共通（5-1-1）'!$A$9:$AH$126,2,FALSE)&amp;"","")</f>
        <v>運営基準の見直し</v>
      </c>
      <c r="C51" s="106" t="str">
        <f>IFERROR(VLOOKUP($A51,'★共通（5-1-1）'!$A$9:$AH$126,3,FALSE)&amp;"","")</f>
        <v>高齢者虐待防止の推進</v>
      </c>
      <c r="D51" s="105" t="str">
        <f>IFERROR(VLOOKUP($A51,'★共通（5-1-1）'!$A$9:$AH$126,4,FALSE)&amp;"","")</f>
        <v/>
      </c>
      <c r="E51" s="19" t="str">
        <f>IFERROR(VLOOKUP($A51,'★共通（5-1-1）'!$A$9:$AH$126,5,FALSE)&amp;"","")</f>
        <v/>
      </c>
      <c r="F51" s="106" t="str">
        <f>IFERROR(VLOOKUP($A51,'★共通（5-1-1）'!$A$9:$AH$126,6,FALSE)&amp;"","")</f>
        <v>・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v>
      </c>
      <c r="G51" s="107" t="str">
        <f>IFERROR(VLOOKUP($A51,'★共通（5-1-1）'!$A$9:$AH$126,12,FALSE)&amp;"","")</f>
        <v>159</v>
      </c>
      <c r="H51" s="107" t="str">
        <f>IFERROR(VLOOKUP($A51,'★共通（5-1-1）'!$A$9:$AH$126,13,FALSE)&amp;"","")</f>
        <v>159</v>
      </c>
      <c r="I51" s="107" t="str">
        <f>IFERROR(VLOOKUP($A51,'★共通（5-1-1）'!$A$9:$AH$126,21,FALSE)&amp;"","")</f>
        <v>159</v>
      </c>
      <c r="J51" s="107" t="str">
        <f>IFERROR(VLOOKUP($A51,'★共通（5-1-1）'!$A$9:$AH$126,22,FALSE)&amp;"","")</f>
        <v>159</v>
      </c>
      <c r="K51" s="107" t="str">
        <f>IFERROR(VLOOKUP($A51,'★共通（5-1-1）'!$A$9:$AH$126,23,FALSE)&amp;"","")</f>
        <v>159</v>
      </c>
    </row>
    <row r="52" spans="1:11" ht="212.25" customHeight="1">
      <c r="A52" s="105">
        <v>118</v>
      </c>
      <c r="B52" s="105" t="str">
        <f>IFERROR(VLOOKUP($A52,'★共通（5-1-1）'!$A$9:$AH$126,2,FALSE)&amp;"","")</f>
        <v>基本方針・指定基準等</v>
      </c>
      <c r="C52" s="106" t="str">
        <f>IFERROR(VLOOKUP($A52,'★共通（5-1-1）'!$A$9:$AH$126,3,FALSE)&amp;"","")</f>
        <v>地域区分</v>
      </c>
      <c r="D52" s="105" t="str">
        <f>IFERROR(VLOOKUP($A52,'★共通（5-1-1）'!$A$9:$AH$126,4,FALSE)&amp;"","")</f>
        <v/>
      </c>
      <c r="E52" s="19" t="str">
        <f>IFERROR(VLOOKUP($A52,'★共通（5-1-1）'!$A$9:$AH$126,5,FALSE)&amp;"","")</f>
        <v/>
      </c>
      <c r="F52" s="106" t="str">
        <f>IFERROR(VLOOKUP($A52,'★共通（5-1-1）'!$A$9:$AH$126,6,FALSE)&amp;"","")</f>
        <v>・地域区分については、「居宅介護支援事業所の管理者要件等に関する審議報告」（令和元年12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v>
      </c>
      <c r="G52" s="107" t="str">
        <f>IFERROR(VLOOKUP($A52,'★共通（5-1-1）'!$A$9:$AH$126,12,FALSE)&amp;"","")</f>
        <v>161
・
162</v>
      </c>
      <c r="H52" s="107" t="str">
        <f>IFERROR(VLOOKUP($A52,'★共通（5-1-1）'!$A$9:$AH$126,13,FALSE)&amp;"","")</f>
        <v>161
・
162</v>
      </c>
      <c r="I52" s="107" t="str">
        <f>IFERROR(VLOOKUP($A52,'★共通（5-1-1）'!$A$9:$AH$126,21,FALSE)&amp;"","")</f>
        <v>161
・
162</v>
      </c>
      <c r="J52" s="107" t="str">
        <f>IFERROR(VLOOKUP($A52,'★共通（5-1-1）'!$A$9:$AH$126,22,FALSE)&amp;"","")</f>
        <v>161
・
162</v>
      </c>
      <c r="K52" s="107" t="str">
        <f>IFERROR(VLOOKUP($A52,'★共通（5-1-1）'!$A$9:$AH$126,23,FALSE)&amp;"","")</f>
        <v>161
・
162</v>
      </c>
    </row>
    <row r="53" spans="1:11" ht="96.75" customHeight="1">
      <c r="C53" s="58"/>
      <c r="D53" s="53"/>
      <c r="E53" s="59"/>
      <c r="F53" s="58"/>
    </row>
    <row r="54" spans="1:11" ht="96.75" customHeight="1">
      <c r="C54" s="58"/>
      <c r="D54" s="53"/>
      <c r="E54" s="59"/>
      <c r="F54" s="58"/>
    </row>
    <row r="55" spans="1:11" ht="96.75" customHeight="1">
      <c r="C55" s="58"/>
      <c r="D55" s="53"/>
      <c r="E55" s="59"/>
      <c r="F55" s="58"/>
    </row>
    <row r="56" spans="1:11" ht="96.75" customHeight="1">
      <c r="C56" s="58"/>
      <c r="D56" s="53"/>
      <c r="E56" s="59"/>
      <c r="F56" s="58"/>
    </row>
    <row r="57" spans="1:11" ht="96.75" customHeight="1">
      <c r="C57" s="58"/>
      <c r="D57" s="53"/>
      <c r="E57" s="59"/>
      <c r="F57" s="58"/>
    </row>
    <row r="58" spans="1:11" ht="96.75" customHeight="1">
      <c r="C58" s="58"/>
      <c r="D58" s="53"/>
      <c r="E58" s="59"/>
      <c r="F58" s="58"/>
    </row>
    <row r="59" spans="1:11" ht="96.75" customHeight="1">
      <c r="C59" s="58"/>
      <c r="D59" s="53"/>
      <c r="E59" s="59"/>
      <c r="F59" s="94"/>
    </row>
    <row r="60" spans="1:11" ht="96.75" customHeight="1">
      <c r="C60" s="58"/>
      <c r="D60" s="53"/>
      <c r="E60" s="59"/>
      <c r="F60" s="94"/>
    </row>
    <row r="61" spans="1:11" ht="96.75" customHeight="1"/>
    <row r="62" spans="1:11" ht="96.75" customHeight="1"/>
    <row r="63" spans="1:11" ht="96.75" customHeight="1"/>
    <row r="64" spans="1:11" ht="96.75" customHeight="1"/>
    <row r="65" ht="96.75" customHeight="1"/>
    <row r="66" ht="96.75" customHeight="1"/>
    <row r="67" ht="96.75" customHeight="1"/>
  </sheetData>
  <autoFilter ref="A6:P52"/>
  <mergeCells count="8">
    <mergeCell ref="B1:K1"/>
    <mergeCell ref="B2:K2"/>
    <mergeCell ref="B3:K3"/>
    <mergeCell ref="B5:B7"/>
    <mergeCell ref="C5:C7"/>
    <mergeCell ref="E5:E7"/>
    <mergeCell ref="F5:F7"/>
    <mergeCell ref="G4:K4"/>
  </mergeCells>
  <phoneticPr fontId="2"/>
  <pageMargins left="0.51181102362204722" right="0.70866141732283472" top="0.74803149606299213" bottom="0.74803149606299213" header="0.31496062992125984" footer="0.31496062992125984"/>
  <pageSetup paperSize="9" scale="34" orientation="portrait" r:id="rId1"/>
  <headerFooter>
    <oddHeader>&amp;R資料5-1-3</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view="pageBreakPreview" topLeftCell="A4" zoomScale="75" zoomScaleNormal="75" zoomScaleSheetLayoutView="75" workbookViewId="0">
      <selection activeCell="B12" sqref="B12"/>
    </sheetView>
  </sheetViews>
  <sheetFormatPr defaultColWidth="9" defaultRowHeight="13.5"/>
  <cols>
    <col min="1" max="1" width="9" style="53"/>
    <col min="2" max="2" width="19.375" style="53" customWidth="1"/>
    <col min="3" max="3" width="47.125" style="57" customWidth="1"/>
    <col min="4" max="4" width="23.5" style="56" customWidth="1"/>
    <col min="5" max="5" width="8.125" style="56" customWidth="1"/>
    <col min="6" max="6" width="88.375" style="68" customWidth="1"/>
    <col min="7" max="13" width="14.625" style="53" customWidth="1"/>
    <col min="14" max="17" width="3.5" style="53" customWidth="1"/>
    <col min="18" max="18" width="13" style="53" customWidth="1"/>
    <col min="19" max="16384" width="9" style="53"/>
  </cols>
  <sheetData>
    <row r="1" spans="1:18" s="89" customFormat="1" ht="67.5" customHeight="1">
      <c r="B1" s="164" t="s">
        <v>761</v>
      </c>
      <c r="C1" s="164"/>
      <c r="D1" s="164"/>
      <c r="E1" s="164"/>
      <c r="F1" s="164"/>
      <c r="G1" s="164"/>
      <c r="H1" s="164"/>
      <c r="I1" s="164"/>
      <c r="J1" s="164"/>
      <c r="K1" s="164"/>
      <c r="L1" s="164"/>
      <c r="M1" s="164"/>
    </row>
    <row r="2" spans="1:18" s="89" customFormat="1" ht="24" customHeight="1">
      <c r="B2" s="165" t="s">
        <v>454</v>
      </c>
      <c r="C2" s="165"/>
      <c r="D2" s="165"/>
      <c r="E2" s="165"/>
      <c r="F2" s="165"/>
      <c r="G2" s="165"/>
      <c r="H2" s="165"/>
      <c r="I2" s="165"/>
      <c r="J2" s="165"/>
      <c r="K2" s="165"/>
      <c r="L2" s="165"/>
      <c r="M2" s="165"/>
    </row>
    <row r="3" spans="1:18" s="89" customFormat="1" ht="23.25" customHeight="1">
      <c r="B3" s="166"/>
      <c r="C3" s="166"/>
      <c r="D3" s="166"/>
      <c r="E3" s="166"/>
      <c r="F3" s="166"/>
      <c r="G3" s="166"/>
      <c r="H3" s="166"/>
      <c r="I3" s="166"/>
      <c r="J3" s="166"/>
      <c r="K3" s="166"/>
      <c r="L3" s="166"/>
      <c r="M3" s="166"/>
    </row>
    <row r="4" spans="1:18" s="90" customFormat="1" ht="32.25" customHeight="1">
      <c r="B4" s="108"/>
      <c r="C4" s="109"/>
      <c r="D4" s="110"/>
      <c r="E4" s="110"/>
      <c r="F4" s="110"/>
      <c r="G4" s="167" t="s">
        <v>752</v>
      </c>
      <c r="H4" s="167"/>
      <c r="I4" s="167" t="s">
        <v>753</v>
      </c>
      <c r="J4" s="167"/>
      <c r="K4" s="167" t="s">
        <v>754</v>
      </c>
      <c r="L4" s="167"/>
      <c r="M4" s="167"/>
    </row>
    <row r="5" spans="1:18" s="87" customFormat="1" ht="24.75" customHeight="1">
      <c r="B5" s="152" t="s">
        <v>449</v>
      </c>
      <c r="C5" s="155" t="s">
        <v>447</v>
      </c>
      <c r="D5" s="91"/>
      <c r="E5" s="158" t="s">
        <v>445</v>
      </c>
      <c r="F5" s="155" t="s">
        <v>848</v>
      </c>
      <c r="G5" s="97">
        <v>8</v>
      </c>
      <c r="H5" s="92">
        <v>9</v>
      </c>
      <c r="I5" s="97">
        <v>18</v>
      </c>
      <c r="J5" s="97">
        <v>22</v>
      </c>
      <c r="K5" s="92">
        <v>10</v>
      </c>
      <c r="L5" s="97">
        <v>20</v>
      </c>
      <c r="M5" s="97">
        <v>19</v>
      </c>
      <c r="N5" s="98"/>
      <c r="O5" s="99"/>
    </row>
    <row r="6" spans="1:18" s="87" customFormat="1" ht="48" customHeight="1">
      <c r="B6" s="153"/>
      <c r="C6" s="156"/>
      <c r="D6" s="123" t="s">
        <v>847</v>
      </c>
      <c r="E6" s="159"/>
      <c r="F6" s="161"/>
      <c r="G6" s="100" t="s">
        <v>15</v>
      </c>
      <c r="H6" s="100" t="s">
        <v>16</v>
      </c>
      <c r="I6" s="100" t="s">
        <v>25</v>
      </c>
      <c r="J6" s="100" t="s">
        <v>28</v>
      </c>
      <c r="K6" s="100" t="s">
        <v>17</v>
      </c>
      <c r="L6" s="100" t="s">
        <v>26</v>
      </c>
      <c r="M6" s="100" t="s">
        <v>455</v>
      </c>
    </row>
    <row r="7" spans="1:18" s="87" customFormat="1" ht="24" customHeight="1">
      <c r="B7" s="154"/>
      <c r="C7" s="157"/>
      <c r="D7" s="112"/>
      <c r="E7" s="160"/>
      <c r="F7" s="162"/>
      <c r="G7" s="101"/>
      <c r="H7" s="102"/>
      <c r="I7" s="113" t="s">
        <v>751</v>
      </c>
      <c r="J7" s="113" t="s">
        <v>751</v>
      </c>
      <c r="K7" s="101"/>
      <c r="L7" s="113" t="s">
        <v>751</v>
      </c>
      <c r="M7" s="113" t="s">
        <v>751</v>
      </c>
    </row>
    <row r="8" spans="1:18" ht="139.5" customHeight="1">
      <c r="A8" s="105">
        <v>1</v>
      </c>
      <c r="B8" s="105" t="str">
        <f>IFERROR(VLOOKUP($A8,'★共通（5-1-1）'!$A$9:$AH$126,2,FALSE)&amp;"","")</f>
        <v>基本方針・指定基準等</v>
      </c>
      <c r="C8" s="106" t="str">
        <f>IFERROR(VLOOKUP($A8,'★共通（5-1-1）'!$A$9:$AH$126,3,FALSE)&amp;"","")</f>
        <v>感染症対策の強化</v>
      </c>
      <c r="D8" s="105" t="str">
        <f>IFERROR(VLOOKUP($A8,'★共通（5-1-1）'!$A$9:$AH$126,4,FALSE)&amp;"","")</f>
        <v/>
      </c>
      <c r="E8" s="19" t="str">
        <f>IFERROR(VLOOKUP($A8,'★共通（5-1-1）'!$A$9:$AH$126,5,FALSE)&amp;"","")</f>
        <v/>
      </c>
      <c r="F8" s="106" t="str">
        <f>IFERROR(VLOOKUP($A8,'★共通（5-1-1）'!$A$9:$AH$126,6,FALSE)&amp;"","")</f>
        <v>・介護サービス事業者に、感染症の発生及びまん延等に関する取組の徹底を求める観点から、以下の取組を義務づける。その際、３年の経過措置期間を設けることとする。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v>
      </c>
      <c r="G8" s="107" t="str">
        <f>IFERROR(VLOOKUP($A8,'★共通（5-1-1）'!$A$9:$AH$126,14,FALSE)&amp;"","")</f>
        <v>3</v>
      </c>
      <c r="H8" s="107" t="str">
        <f>IFERROR(VLOOKUP($A8,'★共通（5-1-1）'!$A$9:$AH$126,15,FALSE)&amp;"","")</f>
        <v>3</v>
      </c>
      <c r="I8" s="107" t="str">
        <f>IFERROR(VLOOKUP($A8,'★共通（5-1-1）'!$A$9:$AH$126,24,FALSE)&amp;"","")</f>
        <v>3</v>
      </c>
      <c r="J8" s="107" t="str">
        <f>IFERROR(VLOOKUP($A8,'★共通（5-1-1）'!$A$9:$AH$126,28,FALSE)&amp;"","")</f>
        <v>3</v>
      </c>
      <c r="K8" s="107" t="str">
        <f>IFERROR(VLOOKUP($A8,'★共通（5-1-1）'!$A$9:$AH$126,16,FALSE)&amp;"","")</f>
        <v>3</v>
      </c>
      <c r="L8" s="107" t="str">
        <f>IFERROR(VLOOKUP($A8,'★共通（5-1-1）'!$A$9:$AH$126,26,FALSE)&amp;"","")</f>
        <v>3</v>
      </c>
      <c r="M8" s="107" t="str">
        <f>IFERROR(VLOOKUP($A8,'★共通（5-1-1）'!$A$9:$AH$126,25,FALSE)&amp;"","")</f>
        <v>3</v>
      </c>
      <c r="N8" s="58"/>
      <c r="O8" s="62"/>
      <c r="P8" s="62"/>
      <c r="Q8" s="62"/>
      <c r="R8" s="59"/>
    </row>
    <row r="9" spans="1:18" ht="89.25" customHeight="1">
      <c r="A9" s="105">
        <v>2</v>
      </c>
      <c r="B9" s="105" t="str">
        <f>IFERROR(VLOOKUP($A9,'★共通（5-1-1）'!$A$9:$AH$126,2,FALSE)&amp;"","")</f>
        <v>基本方針・指定基準等</v>
      </c>
      <c r="C9" s="106" t="str">
        <f>IFERROR(VLOOKUP($A9,'★共通（5-1-1）'!$A$9:$AH$126,3,FALSE)&amp;"","")</f>
        <v>業務継続に向けた取組の強化</v>
      </c>
      <c r="D9" s="105" t="str">
        <f>IFERROR(VLOOKUP($A9,'★共通（5-1-1）'!$A$9:$AH$126,4,FALSE)&amp;"","")</f>
        <v/>
      </c>
      <c r="E9" s="19" t="str">
        <f>IFERROR(VLOOKUP($A9,'★共通（5-1-1）'!$A$9:$AH$126,5,FALSE)&amp;"","")</f>
        <v/>
      </c>
      <c r="F9" s="106" t="str">
        <f>IFERROR(VLOOKUP($A9,'★共通（5-1-1）'!$A$9:$AH$126,6,FALSE)&amp;"","")</f>
        <v>・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v>
      </c>
      <c r="G9" s="107" t="str">
        <f>IFERROR(VLOOKUP($A9,'★共通（5-1-1）'!$A$9:$AH$126,14,FALSE)&amp;"","")</f>
        <v>4</v>
      </c>
      <c r="H9" s="107" t="str">
        <f>IFERROR(VLOOKUP($A9,'★共通（5-1-1）'!$A$9:$AH$126,15,FALSE)&amp;"","")</f>
        <v>4</v>
      </c>
      <c r="I9" s="107" t="str">
        <f>IFERROR(VLOOKUP($A9,'★共通（5-1-1）'!$A$9:$AH$126,24,FALSE)&amp;"","")</f>
        <v>4</v>
      </c>
      <c r="J9" s="107" t="str">
        <f>IFERROR(VLOOKUP($A9,'★共通（5-1-1）'!$A$9:$AH$126,28,FALSE)&amp;"","")</f>
        <v>4</v>
      </c>
      <c r="K9" s="107" t="str">
        <f>IFERROR(VLOOKUP($A9,'★共通（5-1-1）'!$A$9:$AH$126,16,FALSE)&amp;"","")</f>
        <v>4</v>
      </c>
      <c r="L9" s="107" t="str">
        <f>IFERROR(VLOOKUP($A9,'★共通（5-1-1）'!$A$9:$AH$126,26,FALSE)&amp;"","")</f>
        <v>4</v>
      </c>
      <c r="M9" s="107" t="str">
        <f>IFERROR(VLOOKUP($A9,'★共通（5-1-1）'!$A$9:$AH$126,25,FALSE)&amp;"","")</f>
        <v>4</v>
      </c>
      <c r="N9" s="65"/>
      <c r="O9" s="65"/>
      <c r="P9" s="65"/>
      <c r="Q9" s="65"/>
      <c r="R9" s="59"/>
    </row>
    <row r="10" spans="1:18" ht="104.25" customHeight="1">
      <c r="A10" s="105">
        <v>3</v>
      </c>
      <c r="B10" s="105" t="str">
        <f>IFERROR(VLOOKUP($A10,'★共通（5-1-1）'!$A$9:$AH$126,2,FALSE)&amp;"","")</f>
        <v>基本方針・指定基準等</v>
      </c>
      <c r="C10" s="106" t="str">
        <f>IFERROR(VLOOKUP($A10,'★共通（5-1-1）'!$A$9:$AH$126,3,FALSE)&amp;"","")</f>
        <v>災害への地域と連携した対応の強化</v>
      </c>
      <c r="D10" s="105" t="str">
        <f>IFERROR(VLOOKUP($A10,'★共通（5-1-1）'!$A$9:$AH$126,4,FALSE)&amp;"","")</f>
        <v/>
      </c>
      <c r="E10" s="19" t="str">
        <f>IFERROR(VLOOKUP($A10,'★共通（5-1-1）'!$A$9:$AH$126,5,FALSE)&amp;"","")</f>
        <v/>
      </c>
      <c r="F10" s="106" t="str">
        <f>IFERROR(VLOOKUP($A10,'★共通（5-1-1）'!$A$9:$AH$126,6,FALSE)&amp;"","")</f>
        <v>・災害への対応においては、地域との連携が不可欠であることを踏まえ、非常災害対策（計画策定、関係機関との連携体制の確保、避難等訓練の実施等）が求められる介護サービス事業者を対象に、小規模多機能型居宅介護等の例を参考に、訓練の実施に当たって、地域住民の参加が得られるよう連携に努めなければならないこととする。</v>
      </c>
      <c r="G10" s="107" t="str">
        <f>IFERROR(VLOOKUP($A10,'★共通（5-1-1）'!$A$9:$AH$126,14,FALSE)&amp;"","")</f>
        <v>5</v>
      </c>
      <c r="H10" s="107" t="str">
        <f>IFERROR(VLOOKUP($A10,'★共通（5-1-1）'!$A$9:$AH$126,15,FALSE)&amp;"","")</f>
        <v>5</v>
      </c>
      <c r="I10" s="107" t="str">
        <f>IFERROR(VLOOKUP($A10,'★共通（5-1-1）'!$A$9:$AH$126,24,FALSE)&amp;"","")</f>
        <v/>
      </c>
      <c r="J10" s="107" t="str">
        <f>IFERROR(VLOOKUP($A10,'★共通（5-1-1）'!$A$9:$AH$126,28,FALSE)&amp;"","")</f>
        <v/>
      </c>
      <c r="K10" s="107" t="str">
        <f>IFERROR(VLOOKUP($A10,'★共通（5-1-1）'!$A$9:$AH$126,16,FALSE)&amp;"","")</f>
        <v>5</v>
      </c>
      <c r="L10" s="107" t="str">
        <f>IFERROR(VLOOKUP($A10,'★共通（5-1-1）'!$A$9:$AH$126,26,FALSE)&amp;"","")</f>
        <v>5</v>
      </c>
      <c r="M10" s="107" t="str">
        <f>IFERROR(VLOOKUP($A10,'★共通（5-1-1）'!$A$9:$AH$126,25,FALSE)&amp;"","")</f>
        <v/>
      </c>
      <c r="N10" s="65"/>
      <c r="O10" s="65"/>
      <c r="P10" s="65"/>
      <c r="Q10" s="61"/>
      <c r="R10" s="59"/>
    </row>
    <row r="11" spans="1:18" ht="260.25" customHeight="1">
      <c r="A11" s="105">
        <v>5</v>
      </c>
      <c r="B11" s="105" t="str">
        <f>IFERROR(VLOOKUP($A11,'★共通（5-1-1）'!$A$9:$AH$126,2,FALSE)&amp;"","")</f>
        <v>介護報酬の見直し</v>
      </c>
      <c r="C11" s="106" t="str">
        <f>IFERROR(VLOOKUP($A11,'★共通（5-1-1）'!$A$9:$AH$126,3,FALSE)&amp;"","")</f>
        <v>認知症専門ケア加算等の見直し</v>
      </c>
      <c r="D11" s="105" t="str">
        <f>IFERROR(VLOOKUP($A11,'★共通（5-1-1）'!$A$9:$AH$126,4,FALSE)&amp;"","")</f>
        <v>認知症専門ケア加算Ⅰ
認知症専門ケア加算Ⅱ</v>
      </c>
      <c r="E11" s="19" t="str">
        <f>IFERROR(VLOOKUP($A11,'★共通（5-1-1）'!$A$9:$AH$126,5,FALSE)&amp;"","")</f>
        <v>新</v>
      </c>
      <c r="F11" s="106" t="str">
        <f>IFERROR(VLOOKUP($A11,'★共通（5-1-1）'!$A$9:$AH$126,6,FALSE)&amp;"","")</f>
        <v>・認知症専門ケア加算等について、各介護サービスにおける認知症対応力を向上させていく観点から、以下の見直しを行う。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１）を修了した者の配置について、認知症ケアに関する専門性の高い看護師（※２）を、加算の配置要件の対象に加える。
　なお、上記の専門研修については、質を確保しつつ、ｅラーニングの活用等により受講しやすい環境整備を行う。
　※１　認知症ケアに関する専門研修
　　認知症専門ケア加算（Ⅰ）：認知症介護実践リーダー研修
　　認知症専門ケア加算（Ⅱ）：認知症介護指導者養成研修
　　認知症加算：認知症介護指導者養成研修、認知症介護実践リーダー研修、認知症介護実践者研修
　※２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v>
      </c>
      <c r="G11" s="107" t="str">
        <f>IFERROR(VLOOKUP($A11,'★共通（5-1-1）'!$A$9:$AH$126,14,FALSE)&amp;"","")</f>
        <v>9※イのみ</v>
      </c>
      <c r="H11" s="107" t="str">
        <f>IFERROR(VLOOKUP($A11,'★共通（5-1-1）'!$A$9:$AH$126,15,FALSE)&amp;"","")</f>
        <v>9※イのみ</v>
      </c>
      <c r="I11" s="107" t="str">
        <f>IFERROR(VLOOKUP($A11,'★共通（5-1-1）'!$A$9:$AH$126,24,FALSE)&amp;"","")</f>
        <v/>
      </c>
      <c r="J11" s="107" t="str">
        <f>IFERROR(VLOOKUP($A11,'★共通（5-1-1）'!$A$9:$AH$126,28,FALSE)&amp;"","")</f>
        <v/>
      </c>
      <c r="K11" s="107" t="str">
        <f>IFERROR(VLOOKUP($A11,'★共通（5-1-1）'!$A$9:$AH$126,16,FALSE)&amp;"","")</f>
        <v>9※イのみ</v>
      </c>
      <c r="L11" s="107" t="str">
        <f>IFERROR(VLOOKUP($A11,'★共通（5-1-1）'!$A$9:$AH$126,26,FALSE)&amp;"","")</f>
        <v>9※イのみ</v>
      </c>
      <c r="M11" s="107" t="str">
        <f>IFERROR(VLOOKUP($A11,'★共通（5-1-1）'!$A$9:$AH$126,25,FALSE)&amp;"","")</f>
        <v>9※イのみ</v>
      </c>
      <c r="N11" s="65"/>
      <c r="O11" s="61"/>
      <c r="P11" s="61"/>
      <c r="Q11" s="61"/>
      <c r="R11" s="59"/>
    </row>
    <row r="12" spans="1:18" ht="76.5" customHeight="1">
      <c r="A12" s="105">
        <v>6</v>
      </c>
      <c r="B12" s="105" t="str">
        <f>IFERROR(VLOOKUP($A12,'★共通（5-1-1）'!$A$9:$AH$126,2,FALSE)&amp;"","")</f>
        <v>基本方針・指定基準等</v>
      </c>
      <c r="C12" s="106" t="str">
        <f>IFERROR(VLOOKUP($A12,'★共通（5-1-1）'!$A$9:$AH$126,3,FALSE)&amp;"","")</f>
        <v>認知症に係る取組の情報公表の推進</v>
      </c>
      <c r="D12" s="105" t="str">
        <f>IFERROR(VLOOKUP($A12,'★共通（5-1-1）'!$A$9:$AH$126,4,FALSE)&amp;"","")</f>
        <v/>
      </c>
      <c r="E12" s="19" t="str">
        <f>IFERROR(VLOOKUP($A12,'★共通（5-1-1）'!$A$9:$AH$126,5,FALSE)&amp;"","")</f>
        <v/>
      </c>
      <c r="F12" s="106" t="str">
        <f>IFERROR(VLOOKUP($A12,'★共通（5-1-1）'!$A$9:$AH$126,6,FALSE)&amp;"","")</f>
        <v>・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v>
      </c>
      <c r="G12" s="107" t="str">
        <f>IFERROR(VLOOKUP($A12,'★共通（5-1-1）'!$A$9:$AH$126,14,FALSE)&amp;"","")</f>
        <v>10</v>
      </c>
      <c r="H12" s="107" t="str">
        <f>IFERROR(VLOOKUP($A12,'★共通（5-1-1）'!$A$9:$AH$126,15,FALSE)&amp;"","")</f>
        <v>10</v>
      </c>
      <c r="I12" s="107" t="str">
        <f>IFERROR(VLOOKUP($A12,'★共通（5-1-1）'!$A$9:$AH$126,24,FALSE)&amp;"","")</f>
        <v>10</v>
      </c>
      <c r="J12" s="107" t="str">
        <f>IFERROR(VLOOKUP($A12,'★共通（5-1-1）'!$A$9:$AH$126,28,FALSE)&amp;"","")</f>
        <v>10</v>
      </c>
      <c r="K12" s="107" t="str">
        <f>IFERROR(VLOOKUP($A12,'★共通（5-1-1）'!$A$9:$AH$126,16,FALSE)&amp;"","")</f>
        <v>10</v>
      </c>
      <c r="L12" s="107" t="str">
        <f>IFERROR(VLOOKUP($A12,'★共通（5-1-1）'!$A$9:$AH$126,26,FALSE)&amp;"","")</f>
        <v>10</v>
      </c>
      <c r="M12" s="107" t="str">
        <f>IFERROR(VLOOKUP($A12,'★共通（5-1-1）'!$A$9:$AH$126,25,FALSE)&amp;"","")</f>
        <v>10</v>
      </c>
      <c r="N12" s="61"/>
      <c r="O12" s="65"/>
      <c r="P12" s="65"/>
      <c r="Q12" s="61"/>
      <c r="R12" s="59"/>
    </row>
    <row r="13" spans="1:18" ht="115.5" customHeight="1">
      <c r="A13" s="105">
        <v>7</v>
      </c>
      <c r="B13" s="105" t="str">
        <f>IFERROR(VLOOKUP($A13,'★共通（5-1-1）'!$A$9:$AH$126,2,FALSE)&amp;"","")</f>
        <v>介護報酬の見直し</v>
      </c>
      <c r="C13" s="106" t="str">
        <f>IFERROR(VLOOKUP($A13,'★共通（5-1-1）'!$A$9:$AH$126,3,FALSE)&amp;"","")</f>
        <v>多機能系サービスにおける認知症行動・心理症状緊急対応加算の創設</v>
      </c>
      <c r="D13" s="105" t="str">
        <f>IFERROR(VLOOKUP($A13,'★共通（5-1-1）'!$A$9:$AH$126,4,FALSE)&amp;"","")</f>
        <v>認知症行動・心理症状緊急対応加算</v>
      </c>
      <c r="E13" s="19" t="str">
        <f>IFERROR(VLOOKUP($A13,'★共通（5-1-1）'!$A$9:$AH$126,5,FALSE)&amp;"","")</f>
        <v>新</v>
      </c>
      <c r="F13" s="106" t="str">
        <f>IFERROR(VLOOKUP($A13,'★共通（5-1-1）'!$A$9:$AH$126,6,FALSE)&amp;"","")</f>
        <v>・在宅の認知症高齢者の緊急時の宿泊ニーズに対応できる環境づくりを一層推進する観点から、多機能系サービスについて、施設系サービス等と同様に、認知症行動・心理症状緊急対応加算を新たに創設する。
・ 医師が，認知症の行動・心理症状が認められるため，在宅での生活が困難であり，緊急に短期利用居宅介護を利用することが適当であると判断した者に対しサービスを行った場合。利用を開始した日から起算して７日間を限度として算定。</v>
      </c>
      <c r="G13" s="107" t="str">
        <f>IFERROR(VLOOKUP($A13,'★共通（5-1-1）'!$A$9:$AH$126,14,FALSE)&amp;"","")</f>
        <v/>
      </c>
      <c r="H13" s="107" t="str">
        <f>IFERROR(VLOOKUP($A13,'★共通（5-1-1）'!$A$9:$AH$126,15,FALSE)&amp;"","")</f>
        <v/>
      </c>
      <c r="I13" s="107" t="str">
        <f>IFERROR(VLOOKUP($A13,'★共通（5-1-1）'!$A$9:$AH$126,24,FALSE)&amp;"","")</f>
        <v>11</v>
      </c>
      <c r="J13" s="107" t="str">
        <f>IFERROR(VLOOKUP($A13,'★共通（5-1-1）'!$A$9:$AH$126,28,FALSE)&amp;"","")</f>
        <v>11</v>
      </c>
      <c r="K13" s="107" t="str">
        <f>IFERROR(VLOOKUP($A13,'★共通（5-1-1）'!$A$9:$AH$126,16,FALSE)&amp;"","")</f>
        <v/>
      </c>
      <c r="L13" s="107" t="str">
        <f>IFERROR(VLOOKUP($A13,'★共通（5-1-1）'!$A$9:$AH$126,26,FALSE)&amp;"","")</f>
        <v/>
      </c>
      <c r="M13" s="107" t="str">
        <f>IFERROR(VLOOKUP($A13,'★共通（5-1-1）'!$A$9:$AH$126,25,FALSE)&amp;"","")</f>
        <v/>
      </c>
      <c r="N13" s="61"/>
      <c r="O13" s="61"/>
      <c r="P13" s="61"/>
      <c r="Q13" s="61"/>
      <c r="R13" s="59"/>
    </row>
    <row r="14" spans="1:18" ht="116.25" customHeight="1">
      <c r="A14" s="105">
        <v>8</v>
      </c>
      <c r="B14" s="105" t="str">
        <f>IFERROR(VLOOKUP($A14,'★共通（5-1-1）'!$A$9:$AH$126,2,FALSE)&amp;"","")</f>
        <v>運営基準の見直し</v>
      </c>
      <c r="C14" s="106" t="str">
        <f>IFERROR(VLOOKUP($A14,'★共通（5-1-1）'!$A$9:$AH$126,3,FALSE)&amp;"","")</f>
        <v>認知症介護基礎研修の受講の義務づけ</v>
      </c>
      <c r="D14" s="105" t="str">
        <f>IFERROR(VLOOKUP($A14,'★共通（5-1-1）'!$A$9:$AH$126,4,FALSE)&amp;"","")</f>
        <v/>
      </c>
      <c r="E14" s="19" t="str">
        <f>IFERROR(VLOOKUP($A14,'★共通（5-1-1）'!$A$9:$AH$126,5,FALSE)&amp;"","")</f>
        <v/>
      </c>
      <c r="F14" s="106" t="str">
        <f>IFERROR(VLOOKUP($A14,'★共通（5-1-1）'!$A$9:$AH$126,6,FALSE)&amp;"","")</f>
        <v>・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者について、認知症基礎研修を受講させるために必要な措置を講じることを義務づける。その際、３年の経過措置期間を設けることとするとともに，新入職員の受講についても１年の猶予期間を設けることとする。なお、認知症基礎研修については、質を確保しつつ、e ラーニングの活用等により受講しやすい環境整備を行う。</v>
      </c>
      <c r="G14" s="107" t="str">
        <f>IFERROR(VLOOKUP($A14,'★共通（5-1-1）'!$A$9:$AH$126,14,FALSE)&amp;"","")</f>
        <v>12</v>
      </c>
      <c r="H14" s="107" t="str">
        <f>IFERROR(VLOOKUP($A14,'★共通（5-1-1）'!$A$9:$AH$126,15,FALSE)&amp;"","")</f>
        <v>12</v>
      </c>
      <c r="I14" s="107" t="str">
        <f>IFERROR(VLOOKUP($A14,'★共通（5-1-1）'!$A$9:$AH$126,24,FALSE)&amp;"","")</f>
        <v>12</v>
      </c>
      <c r="J14" s="107" t="str">
        <f>IFERROR(VLOOKUP($A14,'★共通（5-1-1）'!$A$9:$AH$126,28,FALSE)&amp;"","")</f>
        <v>12</v>
      </c>
      <c r="K14" s="107" t="str">
        <f>IFERROR(VLOOKUP($A14,'★共通（5-1-1）'!$A$9:$AH$126,16,FALSE)&amp;"","")</f>
        <v>12</v>
      </c>
      <c r="L14" s="107" t="str">
        <f>IFERROR(VLOOKUP($A14,'★共通（5-1-1）'!$A$9:$AH$126,26,FALSE)&amp;"","")</f>
        <v>12</v>
      </c>
      <c r="M14" s="107" t="str">
        <f>IFERROR(VLOOKUP($A14,'★共通（5-1-1）'!$A$9:$AH$126,25,FALSE)&amp;"","")</f>
        <v>12</v>
      </c>
      <c r="N14" s="61"/>
      <c r="O14" s="61"/>
      <c r="P14" s="61"/>
      <c r="Q14" s="61"/>
      <c r="R14" s="59"/>
    </row>
    <row r="15" spans="1:18" ht="124.5" customHeight="1">
      <c r="A15" s="105">
        <v>9</v>
      </c>
      <c r="B15" s="105" t="str">
        <f>IFERROR(VLOOKUP($A15,'★共通（5-1-1）'!$A$9:$AH$126,2,FALSE)&amp;"","")</f>
        <v>運営基準の見直し</v>
      </c>
      <c r="C15" s="106" t="str">
        <f>IFERROR(VLOOKUP($A15,'★共通（5-1-1）'!$A$9:$AH$126,3,FALSE)&amp;"","")</f>
        <v>看取り期における本人の意思を尊重したケアの充実</v>
      </c>
      <c r="D15" s="105" t="str">
        <f>IFERROR(VLOOKUP($A15,'★共通（5-1-1）'!$A$9:$AH$126,4,FALSE)&amp;"","")</f>
        <v/>
      </c>
      <c r="E15" s="19" t="str">
        <f>IFERROR(VLOOKUP($A15,'★共通（5-1-1）'!$A$9:$AH$126,5,FALSE)&amp;"","")</f>
        <v/>
      </c>
      <c r="F15" s="106" t="str">
        <f>IFERROR(VLOOKUP($A15,'★共通（5-1-1）'!$A$9:$AH$126,6,FALSE)&amp;"","")</f>
        <v>・看取り期における本人・家族との十分な話し合いや他の関係者との連携を一層充実させる観点から、訪問看護等のターミナルケア加算における対応と同様に、基本報酬（介護医療院、介護療養型医療施設、短期入所療養介護（介護老人保健施設によるものを除く））や看取りに係る加算の算定要件において、「人生の最終段階における医療・ケアの決定プロセスに関するガイドライン」等の内容に沿った取組を行うことを求める。
・ 施設系サービスについて、サービスの提供にあたり、本人の意思を尊重した医療・ケアの方針決定に対する支援に努めることを求める。</v>
      </c>
      <c r="G15" s="107" t="str">
        <f>IFERROR(VLOOKUP($A15,'★共通（5-1-1）'!$A$9:$AH$126,14,FALSE)&amp;"","")</f>
        <v/>
      </c>
      <c r="H15" s="107" t="str">
        <f>IFERROR(VLOOKUP($A15,'★共通（5-1-1）'!$A$9:$AH$126,15,FALSE)&amp;"","")</f>
        <v>14※老健・予防除く</v>
      </c>
      <c r="I15" s="107" t="str">
        <f>IFERROR(VLOOKUP($A15,'★共通（5-1-1）'!$A$9:$AH$126,24,FALSE)&amp;"","")</f>
        <v>14※予防除く</v>
      </c>
      <c r="J15" s="107" t="str">
        <f>IFERROR(VLOOKUP($A15,'★共通（5-1-1）'!$A$9:$AH$126,28,FALSE)&amp;"","")</f>
        <v/>
      </c>
      <c r="K15" s="107" t="str">
        <f>IFERROR(VLOOKUP($A15,'★共通（5-1-1）'!$A$9:$AH$126,16,FALSE)&amp;"","")</f>
        <v>14※予防除く</v>
      </c>
      <c r="L15" s="107" t="str">
        <f>IFERROR(VLOOKUP($A15,'★共通（5-1-1）'!$A$9:$AH$126,26,FALSE)&amp;"","")</f>
        <v>14※予防除く</v>
      </c>
      <c r="M15" s="107" t="str">
        <f>IFERROR(VLOOKUP($A15,'★共通（5-1-1）'!$A$9:$AH$126,25,FALSE)&amp;"","")</f>
        <v>14※予防除く</v>
      </c>
      <c r="N15" s="61"/>
      <c r="O15" s="61"/>
      <c r="P15" s="61"/>
      <c r="Q15" s="61"/>
      <c r="R15" s="59"/>
    </row>
    <row r="16" spans="1:18" ht="126" customHeight="1">
      <c r="A16" s="105">
        <v>12</v>
      </c>
      <c r="B16" s="105" t="str">
        <f>IFERROR(VLOOKUP($A16,'★共通（5-1-1）'!$A$9:$AH$126,2,FALSE)&amp;"","")</f>
        <v>介護報酬の見直し</v>
      </c>
      <c r="C16" s="106" t="str">
        <f>IFERROR(VLOOKUP($A16,'★共通（5-1-1）'!$A$9:$AH$126,3,FALSE)&amp;"","")</f>
        <v>介護医療院等における看取りへの対応の充実</v>
      </c>
      <c r="D16" s="105" t="str">
        <f>IFERROR(VLOOKUP($A16,'★共通（5-1-1）'!$A$9:$AH$126,4,FALSE)&amp;"","")</f>
        <v/>
      </c>
      <c r="E16" s="19" t="str">
        <f>IFERROR(VLOOKUP($A16,'★共通（5-1-1）'!$A$9:$AH$126,5,FALSE)&amp;"","")</f>
        <v/>
      </c>
      <c r="F16" s="106" t="str">
        <f>IFERROR(VLOOKUP($A16,'★共通（5-1-1）'!$A$9:$AH$126,6,FALSE)&amp;"","")</f>
        <v>・介護医療院及び介護療養型医療施設における看取り期における本人・家族との十分な話し合いや他の関係者との連携を一層充実させる観点から、以下の見直しを行う。
　ア 基本報酬の算定要件において、「人生の最終段階における医療・ケアの決定プロセスに関するガイドライン」等の内容に沿った取組を行うこと。
　イ 施設サービス計画の作成にあたり、本人の意思を尊重した医療・ケアの方針決定に対する支援に努めること。</v>
      </c>
      <c r="G16" s="107" t="str">
        <f>IFERROR(VLOOKUP($A16,'★共通（5-1-1）'!$A$9:$AH$126,14,FALSE)&amp;"","")</f>
        <v/>
      </c>
      <c r="H16" s="107" t="str">
        <f>IFERROR(VLOOKUP($A16,'★共通（5-1-1）'!$A$9:$AH$126,15,FALSE)&amp;"","")</f>
        <v>17※老健除く</v>
      </c>
      <c r="I16" s="107" t="str">
        <f>IFERROR(VLOOKUP($A16,'★共通（5-1-1）'!$A$9:$AH$126,24,FALSE)&amp;"","")</f>
        <v/>
      </c>
      <c r="J16" s="107" t="str">
        <f>IFERROR(VLOOKUP($A16,'★共通（5-1-1）'!$A$9:$AH$126,28,FALSE)&amp;"","")</f>
        <v/>
      </c>
      <c r="K16" s="107" t="str">
        <f>IFERROR(VLOOKUP($A16,'★共通（5-1-1）'!$A$9:$AH$126,16,FALSE)&amp;"","")</f>
        <v/>
      </c>
      <c r="L16" s="107" t="str">
        <f>IFERROR(VLOOKUP($A16,'★共通（5-1-1）'!$A$9:$AH$126,26,FALSE)&amp;"","")</f>
        <v/>
      </c>
      <c r="M16" s="107" t="str">
        <f>IFERROR(VLOOKUP($A16,'★共通（5-1-1）'!$A$9:$AH$126,25,FALSE)&amp;"","")</f>
        <v/>
      </c>
      <c r="N16" s="61"/>
      <c r="O16" s="61"/>
      <c r="P16" s="61"/>
      <c r="Q16" s="61"/>
      <c r="R16" s="59"/>
    </row>
    <row r="17" spans="1:18" ht="156" customHeight="1">
      <c r="A17" s="105">
        <v>13</v>
      </c>
      <c r="B17" s="105" t="str">
        <f>IFERROR(VLOOKUP($A17,'★共通（5-1-1）'!$A$9:$AH$126,2,FALSE)&amp;"","")</f>
        <v>介護報酬の見直し</v>
      </c>
      <c r="C17" s="106" t="str">
        <f>IFERROR(VLOOKUP($A17,'★共通（5-1-1）'!$A$9:$AH$126,3,FALSE)&amp;"","")</f>
        <v>介護付きホームにおける看取りへの対応の充実</v>
      </c>
      <c r="D17" s="105" t="str">
        <f>IFERROR(VLOOKUP($A17,'★共通（5-1-1）'!$A$9:$AH$126,4,FALSE)&amp;"","")</f>
        <v>看取り介護加算Ⅰ
看取り介護加算Ⅱ（新）</v>
      </c>
      <c r="E17" s="19" t="str">
        <f>IFERROR(VLOOKUP($A17,'★共通（5-1-1）'!$A$9:$AH$126,5,FALSE)&amp;"","")</f>
        <v/>
      </c>
      <c r="F17" s="106" t="str">
        <f>IFERROR(VLOOKUP($A17,'★共通（5-1-1）'!$A$9:$AH$126,6,FALSE)&amp;"","")</f>
        <v>・介護付きホームにおける中重度者や看取りへの対応の充実を図る観点から、看取り介護加算について、以下の見直しを行う。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を求める。（※上記①の再掲）
　イ 要件における看取りに関する協議等の参加者として、生活相談員を明記する。
　ウ 算定日数期間を超えて看取りに係るケアを行っている実態があることを踏まえ、現行の死亡日以前 30 日前からの算定に加えて、それ以前の一定期間の対応について、新たに評価する区分を設ける。
　エ 看取り期において夜勤又は宿直により看護職員を配置している場合に評価する新たな区分を設ける。</v>
      </c>
      <c r="G17" s="107" t="str">
        <f>IFERROR(VLOOKUP($A17,'★共通（5-1-1）'!$A$9:$AH$126,14,FALSE)&amp;"","")</f>
        <v/>
      </c>
      <c r="H17" s="107" t="str">
        <f>IFERROR(VLOOKUP($A17,'★共通（5-1-1）'!$A$9:$AH$126,15,FALSE)&amp;"","")</f>
        <v/>
      </c>
      <c r="I17" s="107" t="str">
        <f>IFERROR(VLOOKUP($A17,'★共通（5-1-1）'!$A$9:$AH$126,24,FALSE)&amp;"","")</f>
        <v/>
      </c>
      <c r="J17" s="107" t="str">
        <f>IFERROR(VLOOKUP($A17,'★共通（5-1-1）'!$A$9:$AH$126,28,FALSE)&amp;"","")</f>
        <v/>
      </c>
      <c r="K17" s="107" t="str">
        <f>IFERROR(VLOOKUP($A17,'★共通（5-1-1）'!$A$9:$AH$126,16,FALSE)&amp;"","")</f>
        <v>18※予防除く</v>
      </c>
      <c r="L17" s="107" t="str">
        <f>IFERROR(VLOOKUP($A17,'★共通（5-1-1）'!$A$9:$AH$126,26,FALSE)&amp;"","")</f>
        <v>18</v>
      </c>
      <c r="M17" s="107" t="str">
        <f>IFERROR(VLOOKUP($A17,'★共通（5-1-1）'!$A$9:$AH$126,25,FALSE)&amp;"","")</f>
        <v/>
      </c>
      <c r="N17" s="61"/>
      <c r="O17" s="61"/>
      <c r="P17" s="61"/>
      <c r="Q17" s="61"/>
      <c r="R17" s="59"/>
    </row>
    <row r="18" spans="1:18" ht="126" customHeight="1">
      <c r="A18" s="105">
        <v>14</v>
      </c>
      <c r="B18" s="105" t="str">
        <f>IFERROR(VLOOKUP($A18,'★共通（5-1-1）'!$A$9:$AH$126,2,FALSE)&amp;"","")</f>
        <v>介護報酬の見直し</v>
      </c>
      <c r="C18" s="106" t="str">
        <f>IFERROR(VLOOKUP($A18,'★共通（5-1-1）'!$A$9:$AH$126,3,FALSE)&amp;"","")</f>
        <v>認知症グループホームにおける看取りへの対応の充実</v>
      </c>
      <c r="D18" s="105" t="str">
        <f>IFERROR(VLOOKUP($A18,'★共通（5-1-1）'!$A$9:$AH$126,4,FALSE)&amp;"","")</f>
        <v>看取り介護加算</v>
      </c>
      <c r="E18" s="19" t="str">
        <f>IFERROR(VLOOKUP($A18,'★共通（5-1-1）'!$A$9:$AH$126,5,FALSE)&amp;"","")</f>
        <v/>
      </c>
      <c r="F18" s="106" t="str">
        <f>IFERROR(VLOOKUP($A18,'★共通（5-1-1）'!$A$9:$AH$126,6,FALSE)&amp;"","")</f>
        <v>・認知症グループホームにおける中重度者や看取りへの対応の充実を図る観点から、看取り介護加算について、以下の見直しを行う。
　ア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イ 算定日数期間を超えて看取りに係るケアを行っている実態があることを踏まえ、現行の死亡日以前 30 日前からの算定に加えて、それ以前の一定期間の対応について、新たに評価する区分を設ける。</v>
      </c>
      <c r="G18" s="107" t="str">
        <f>IFERROR(VLOOKUP($A18,'★共通（5-1-1）'!$A$9:$AH$126,14,FALSE)&amp;"","")</f>
        <v/>
      </c>
      <c r="H18" s="107" t="str">
        <f>IFERROR(VLOOKUP($A18,'★共通（5-1-1）'!$A$9:$AH$126,15,FALSE)&amp;"","")</f>
        <v/>
      </c>
      <c r="I18" s="107" t="str">
        <f>IFERROR(VLOOKUP($A18,'★共通（5-1-1）'!$A$9:$AH$126,24,FALSE)&amp;"","")</f>
        <v/>
      </c>
      <c r="J18" s="107" t="str">
        <f>IFERROR(VLOOKUP($A18,'★共通（5-1-1）'!$A$9:$AH$126,28,FALSE)&amp;"","")</f>
        <v/>
      </c>
      <c r="K18" s="107" t="str">
        <f>IFERROR(VLOOKUP($A18,'★共通（5-1-1）'!$A$9:$AH$126,16,FALSE)&amp;"","")</f>
        <v/>
      </c>
      <c r="L18" s="107" t="str">
        <f>IFERROR(VLOOKUP($A18,'★共通（5-1-1）'!$A$9:$AH$126,26,FALSE)&amp;"","")</f>
        <v/>
      </c>
      <c r="M18" s="107" t="str">
        <f>IFERROR(VLOOKUP($A18,'★共通（5-1-1）'!$A$9:$AH$126,25,FALSE)&amp;"","")</f>
        <v>19※予防除く</v>
      </c>
      <c r="N18" s="61"/>
      <c r="O18" s="61"/>
      <c r="P18" s="61"/>
      <c r="Q18" s="61"/>
      <c r="R18" s="59"/>
    </row>
    <row r="19" spans="1:18" ht="77.25" customHeight="1">
      <c r="A19" s="105">
        <v>16</v>
      </c>
      <c r="B19" s="105" t="str">
        <f>IFERROR(VLOOKUP($A19,'★共通（5-1-1）'!$A$9:$AH$126,2,FALSE)&amp;"","")</f>
        <v>運営基準の見直し</v>
      </c>
      <c r="C19" s="106" t="str">
        <f>IFERROR(VLOOKUP($A19,'★共通（5-1-1）'!$A$9:$AH$126,3,FALSE)&amp;"","")</f>
        <v>通所困難な利用者の入浴機会の確保</v>
      </c>
      <c r="D19" s="105" t="str">
        <f>IFERROR(VLOOKUP($A19,'★共通（5-1-1）'!$A$9:$AH$126,4,FALSE)&amp;"","")</f>
        <v/>
      </c>
      <c r="E19" s="19" t="str">
        <f>IFERROR(VLOOKUP($A19,'★共通（5-1-1）'!$A$9:$AH$126,5,FALSE)&amp;"","")</f>
        <v/>
      </c>
      <c r="F19" s="106" t="str">
        <f>IFERROR(VLOOKUP($A19,'★共通（5-1-1）'!$A$9:$AH$126,6,FALSE)&amp;"","")</f>
        <v>・看取り期等で多機能系サービスへの通いが困難となった状態不安定な利用者に入浴の機会を確保する観点から、多機能系サービスの提供にあたって、併算定ができない訪問入浴介護のサービスを、多機能系サービス事業者の負担の下で提供することが可能であることを明確化する。</v>
      </c>
      <c r="G19" s="107" t="str">
        <f>IFERROR(VLOOKUP($A19,'★共通（5-1-1）'!$A$9:$AH$126,14,FALSE)&amp;"","")</f>
        <v/>
      </c>
      <c r="H19" s="107" t="str">
        <f>IFERROR(VLOOKUP($A19,'★共通（5-1-1）'!$A$9:$AH$126,15,FALSE)&amp;"","")</f>
        <v/>
      </c>
      <c r="I19" s="107" t="str">
        <f>IFERROR(VLOOKUP($A19,'★共通（5-1-1）'!$A$9:$AH$126,24,FALSE)&amp;"","")</f>
        <v>21</v>
      </c>
      <c r="J19" s="107" t="str">
        <f>IFERROR(VLOOKUP($A19,'★共通（5-1-1）'!$A$9:$AH$126,28,FALSE)&amp;"","")</f>
        <v>21</v>
      </c>
      <c r="K19" s="107" t="str">
        <f>IFERROR(VLOOKUP($A19,'★共通（5-1-1）'!$A$9:$AH$126,16,FALSE)&amp;"","")</f>
        <v/>
      </c>
      <c r="L19" s="107" t="str">
        <f>IFERROR(VLOOKUP($A19,'★共通（5-1-1）'!$A$9:$AH$126,26,FALSE)&amp;"","")</f>
        <v/>
      </c>
      <c r="M19" s="107" t="str">
        <f>IFERROR(VLOOKUP($A19,'★共通（5-1-1）'!$A$9:$AH$126,25,FALSE)&amp;"","")</f>
        <v/>
      </c>
      <c r="N19" s="61"/>
      <c r="O19" s="61"/>
      <c r="P19" s="61"/>
      <c r="Q19" s="61"/>
      <c r="R19" s="59"/>
    </row>
    <row r="20" spans="1:18" ht="173.25" customHeight="1">
      <c r="A20" s="105">
        <v>21</v>
      </c>
      <c r="B20" s="105" t="str">
        <f>IFERROR(VLOOKUP($A20,'★共通（5-1-1）'!$A$9:$AH$126,2,FALSE)&amp;"","")</f>
        <v>介護報酬の見直し</v>
      </c>
      <c r="C20" s="106" t="str">
        <f>IFERROR(VLOOKUP($A20,'★共通（5-1-1）'!$A$9:$AH$126,3,FALSE)&amp;"","")</f>
        <v>短期入所療養介護における医学的管理の評価の充実</v>
      </c>
      <c r="D20" s="105" t="str">
        <f>IFERROR(VLOOKUP($A20,'★共通（5-1-1）'!$A$9:$AH$126,4,FALSE)&amp;"","")</f>
        <v>総合医学管理加算</v>
      </c>
      <c r="E20" s="19" t="str">
        <f>IFERROR(VLOOKUP($A20,'★共通（5-1-1）'!$A$9:$AH$126,5,FALSE)&amp;"","")</f>
        <v>新</v>
      </c>
      <c r="F20" s="106" t="str">
        <f>IFERROR(VLOOKUP($A20,'★共通（5-1-1）'!$A$9:$AH$126,6,FALSE)&amp;"","")</f>
        <v>・介護老人保健施設が提供する短期入所療養介護について、短期入所生活介護と利用目的や提供サービスが類似している状況があること等を踏まえ、医療ニーズのある利用者の受入の促進や介護老人保健施設における在宅療養支援機能の推進を図るため、医師が診療計画に基づき必要な診療、検査等を行い、退所時にかかりつけ医に情報提供を行う総合的な医学的管理を評価する新たな加算を創設する。
　〇治療管理を目的とし、以下の基準に従い、居宅サービス計画において計画的に行うこととなっていない指定短期入所療養介護を行った場合に、７日を限度として１日につき所定単位数を加算。
　　・診療方針を定め、治療管理として投薬、検査、注射、処置等を行うこと。
　　・診療方針、診断、診断を行った日、実施した投薬、検査、注射、処置等の内容等を診療録に記載すること。
　　・かかりつけ医に対し、利用者の同意を得て、診療状況を示す文書を添えて必要な情報の提供を行うこと。</v>
      </c>
      <c r="G20" s="107" t="str">
        <f>IFERROR(VLOOKUP($A20,'★共通（5-1-1）'!$A$9:$AH$126,14,FALSE)&amp;"","")</f>
        <v/>
      </c>
      <c r="H20" s="107" t="str">
        <f>IFERROR(VLOOKUP($A20,'★共通（5-1-1）'!$A$9:$AH$126,15,FALSE)&amp;"","")</f>
        <v>27</v>
      </c>
      <c r="I20" s="107" t="str">
        <f>IFERROR(VLOOKUP($A20,'★共通（5-1-1）'!$A$9:$AH$126,24,FALSE)&amp;"","")</f>
        <v/>
      </c>
      <c r="J20" s="107" t="str">
        <f>IFERROR(VLOOKUP($A20,'★共通（5-1-1）'!$A$9:$AH$126,28,FALSE)&amp;"","")</f>
        <v/>
      </c>
      <c r="K20" s="107" t="str">
        <f>IFERROR(VLOOKUP($A20,'★共通（5-1-1）'!$A$9:$AH$126,16,FALSE)&amp;"","")</f>
        <v/>
      </c>
      <c r="L20" s="107" t="str">
        <f>IFERROR(VLOOKUP($A20,'★共通（5-1-1）'!$A$9:$AH$126,26,FALSE)&amp;"","")</f>
        <v/>
      </c>
      <c r="M20" s="107" t="str">
        <f>IFERROR(VLOOKUP($A20,'★共通（5-1-1）'!$A$9:$AH$126,25,FALSE)&amp;"","")</f>
        <v/>
      </c>
      <c r="N20" s="61"/>
      <c r="O20" s="61"/>
      <c r="P20" s="65"/>
      <c r="Q20" s="61"/>
      <c r="R20" s="59"/>
    </row>
    <row r="21" spans="1:18" ht="104.25" customHeight="1">
      <c r="A21" s="105">
        <v>22</v>
      </c>
      <c r="B21" s="105" t="str">
        <f>IFERROR(VLOOKUP($A21,'★共通（5-1-1）'!$A$9:$AH$126,2,FALSE)&amp;"","")</f>
        <v>介護報酬の見直し</v>
      </c>
      <c r="C21" s="106" t="str">
        <f>IFERROR(VLOOKUP($A21,'★共通（5-1-1）'!$A$9:$AH$126,3,FALSE)&amp;"","")</f>
        <v>認知症グループホームにおける医療ニーズへの対応強化</v>
      </c>
      <c r="D21" s="105" t="str">
        <f>IFERROR(VLOOKUP($A21,'★共通（5-1-1）'!$A$9:$AH$126,4,FALSE)&amp;"","")</f>
        <v>医療連携体制加算Ⅱ
医療連携体制加算Ⅲ</v>
      </c>
      <c r="E21" s="19" t="str">
        <f>IFERROR(VLOOKUP($A21,'★共通（5-1-1）'!$A$9:$AH$126,5,FALSE)&amp;"","")</f>
        <v/>
      </c>
      <c r="F21" s="106" t="str">
        <f>IFERROR(VLOOKUP($A21,'★共通（5-1-1）'!$A$9:$AH$126,6,FALSE)&amp;"","")</f>
        <v>・認知症グループホームにおいて、医療ニーズのある入居者への対応を適切に評価し、医療ニーズのある者の積極的な受入れを促進する観点から、医療連携体制加算（Ⅱ）及び（Ⅲ）の医療的ケアが必要な者の受入実績要件（前12 月間において喀痰吸引又は経腸栄養が行われている者が１人以上）について、喀痰吸引・経腸栄養に加えて、医療ニーズへの対応状況や内容、負担を踏まえ、他の医療的ケアを追加する見直しを行う。</v>
      </c>
      <c r="G21" s="107" t="str">
        <f>IFERROR(VLOOKUP($A21,'★共通（5-1-1）'!$A$9:$AH$126,14,FALSE)&amp;"","")</f>
        <v/>
      </c>
      <c r="H21" s="107" t="str">
        <f>IFERROR(VLOOKUP($A21,'★共通（5-1-1）'!$A$9:$AH$126,15,FALSE)&amp;"","")</f>
        <v/>
      </c>
      <c r="I21" s="107" t="str">
        <f>IFERROR(VLOOKUP($A21,'★共通（5-1-1）'!$A$9:$AH$126,24,FALSE)&amp;"","")</f>
        <v/>
      </c>
      <c r="J21" s="107" t="str">
        <f>IFERROR(VLOOKUP($A21,'★共通（5-1-1）'!$A$9:$AH$126,28,FALSE)&amp;"","")</f>
        <v/>
      </c>
      <c r="K21" s="107" t="str">
        <f>IFERROR(VLOOKUP($A21,'★共通（5-1-1）'!$A$9:$AH$126,16,FALSE)&amp;"","")</f>
        <v/>
      </c>
      <c r="L21" s="107" t="str">
        <f>IFERROR(VLOOKUP($A21,'★共通（5-1-1）'!$A$9:$AH$126,26,FALSE)&amp;"","")</f>
        <v/>
      </c>
      <c r="M21" s="107" t="str">
        <f>IFERROR(VLOOKUP($A21,'★共通（5-1-1）'!$A$9:$AH$126,25,FALSE)&amp;"","")</f>
        <v>28※予防除く</v>
      </c>
      <c r="N21" s="61"/>
      <c r="O21" s="61"/>
      <c r="P21" s="65"/>
      <c r="Q21" s="61"/>
      <c r="R21" s="59"/>
    </row>
    <row r="22" spans="1:18" ht="115.5" customHeight="1">
      <c r="A22" s="105">
        <v>30</v>
      </c>
      <c r="B22" s="105" t="str">
        <f>IFERROR(VLOOKUP($A22,'★共通（5-1-1）'!$A$9:$AH$126,2,FALSE)&amp;"","")</f>
        <v>介護報酬の見直し</v>
      </c>
      <c r="C22" s="106" t="str">
        <f>IFERROR(VLOOKUP($A22,'★共通（5-1-1）'!$A$9:$AH$126,3,FALSE)&amp;"","")</f>
        <v>訪問介護における通院等乗降介助の見直し</v>
      </c>
      <c r="D22" s="105" t="str">
        <f>IFERROR(VLOOKUP($A22,'★共通（5-1-1）'!$A$9:$AH$126,4,FALSE)&amp;"","")</f>
        <v>通院等乗降介助</v>
      </c>
      <c r="E22" s="19" t="str">
        <f>IFERROR(VLOOKUP($A22,'★共通（5-1-1）'!$A$9:$AH$126,5,FALSE)&amp;"","")</f>
        <v/>
      </c>
      <c r="F22" s="106" t="str">
        <f>IFERROR(VLOOKUP($A22,'★共通（5-1-1）'!$A$9:$AH$126,6,FALSE)&amp;"","")</f>
        <v>・通院等乗降介助について、利用者の身体的・経済的負担の軽減や利便性の向上の観点から、目的地が複数ある場合であっても、居宅が始点又は終点となる場合には、その間の病院等から病院等への移送や、通所系サービス・短期入所系サービスの事業所から病院等への移送といった目的地間の移送に係る乗降介助に関しても、同一の事業所が行うことを条件に、算定可能とする。この場合、通所系サービスについては利用者宅と事業所との間の送迎を行わない場合の減算を適用し、短期入所系サービスについては、利用者に対して送迎を行う場合の加算を算定できないこととする。</v>
      </c>
      <c r="G22" s="107" t="str">
        <f>IFERROR(VLOOKUP($A22,'★共通（5-1-1）'!$A$9:$AH$126,14,FALSE)&amp;"","")</f>
        <v>37</v>
      </c>
      <c r="H22" s="107" t="str">
        <f>IFERROR(VLOOKUP($A22,'★共通（5-1-1）'!$A$9:$AH$126,15,FALSE)&amp;"","")</f>
        <v>37</v>
      </c>
      <c r="I22" s="107" t="str">
        <f>IFERROR(VLOOKUP($A22,'★共通（5-1-1）'!$A$9:$AH$126,24,FALSE)&amp;"","")</f>
        <v/>
      </c>
      <c r="J22" s="107" t="str">
        <f>IFERROR(VLOOKUP($A22,'★共通（5-1-1）'!$A$9:$AH$126,28,FALSE)&amp;"","")</f>
        <v/>
      </c>
      <c r="K22" s="107" t="str">
        <f>IFERROR(VLOOKUP($A22,'★共通（5-1-1）'!$A$9:$AH$126,16,FALSE)&amp;"","")</f>
        <v/>
      </c>
      <c r="L22" s="107" t="str">
        <f>IFERROR(VLOOKUP($A22,'★共通（5-1-1）'!$A$9:$AH$126,26,FALSE)&amp;"","")</f>
        <v/>
      </c>
      <c r="M22" s="107" t="str">
        <f>IFERROR(VLOOKUP($A22,'★共通（5-1-1）'!$A$9:$AH$126,25,FALSE)&amp;"","")</f>
        <v/>
      </c>
      <c r="N22" s="66"/>
      <c r="O22" s="64"/>
      <c r="P22" s="66"/>
      <c r="Q22" s="62"/>
      <c r="R22" s="59"/>
    </row>
    <row r="23" spans="1:18" ht="281.25" customHeight="1">
      <c r="A23" s="105">
        <v>34</v>
      </c>
      <c r="B23" s="105" t="str">
        <f>IFERROR(VLOOKUP($A23,'★共通（5-1-1）'!$A$9:$AH$126,2,FALSE)&amp;"","")</f>
        <v>人員基準・設備基準</v>
      </c>
      <c r="C23" s="106" t="str">
        <f>IFERROR(VLOOKUP($A23,'★共通（5-1-1）'!$A$9:$AH$126,3,FALSE)&amp;"","")</f>
        <v>緊急時の宿泊ニーズへの対応の充実</v>
      </c>
      <c r="D23" s="105" t="str">
        <f>IFERROR(VLOOKUP($A23,'★共通（5-1-1）'!$A$9:$AH$126,4,FALSE)&amp;"","")</f>
        <v/>
      </c>
      <c r="E23" s="19" t="str">
        <f>IFERROR(VLOOKUP($A23,'★共通（5-1-1）'!$A$9:$AH$126,5,FALSE)&amp;"","")</f>
        <v/>
      </c>
      <c r="F23" s="106" t="str">
        <f>IFERROR(VLOOKUP($A23,'★共通（5-1-1）'!$A$9:$AH$126,6,FALSE)&amp;"","")</f>
        <v>・在宅高齢者の緊急時の宿泊ニーズに対応できる環境づくりを一層推進する観点から、以下の見直しを行う。
　ア 認知症対応型共同生活介護において、利用者の状況や家族等の事情により介護支援専門員が緊急に利用が必要と認めた場合等を要件とする定員を超えての短期利用の受入れ（緊急時短期利用）について、認知症グループホームが地域における認知症ケアの拠点として在宅高齢者の緊急時の宿泊ニーズを受け止めることができるようにする観点から、以下の要件の見直しを行う。
　　ⅰ 「１事業所１名まで」とされている受入人数の要件について、利用者へのサービスがユニット単位で実施されていることを踏まえ、「１ユニット１名まで」とする。
　　ⅱ 「７日以内」とされている受入日数の要件について、「７日以内を原則として、利用者家族の疾病等やむを得ない事情がある場合には 14 日以内」とする。
　　ⅲ 「個室」とされている利用可能な部屋の要件について、「おおむね 7.43㎡／人でプライバシーの確保に配慮した個室的なしつらえ」が確保される場合には、個室以外も認めることとする。
　イ 短期入所療養介護の緊急短期入所受入加算について、短期入所生活介護における同加算と同様に、「７日以内」とされている受入日数の要件について、「７日以内を原則として、利用者家族の疾病等やむを得ない事情がある場合には 14 日以内」とする。
　ウ 小規模多機能型居宅介護及び看護小規模多機能型居宅介護において、事業所の登録定員に空きがあること等を要件とする登録者以外の短期利用（短期利用居宅介護費）について、登録者のサービス提供に支障がないことを前提に、宿泊室に空きがある場合には算定可能とする。</v>
      </c>
      <c r="G23" s="107" t="str">
        <f>IFERROR(VLOOKUP($A23,'★共通（5-1-1）'!$A$9:$AH$126,14,FALSE)&amp;"","")</f>
        <v/>
      </c>
      <c r="H23" s="107" t="str">
        <f>IFERROR(VLOOKUP($A23,'★共通（5-1-1）'!$A$9:$AH$126,15,FALSE)&amp;"","")</f>
        <v>42※予防除く</v>
      </c>
      <c r="I23" s="107" t="str">
        <f>IFERROR(VLOOKUP($A23,'★共通（5-1-1）'!$A$9:$AH$126,24,FALSE)&amp;"","")</f>
        <v>43</v>
      </c>
      <c r="J23" s="107" t="str">
        <f>IFERROR(VLOOKUP($A23,'★共通（5-1-1）'!$A$9:$AH$126,28,FALSE)&amp;"","")</f>
        <v>43</v>
      </c>
      <c r="K23" s="107" t="str">
        <f>IFERROR(VLOOKUP($A23,'★共通（5-1-1）'!$A$9:$AH$126,16,FALSE)&amp;"","")</f>
        <v/>
      </c>
      <c r="L23" s="107" t="str">
        <f>IFERROR(VLOOKUP($A23,'★共通（5-1-1）'!$A$9:$AH$126,26,FALSE)&amp;"","")</f>
        <v/>
      </c>
      <c r="M23" s="107" t="str">
        <f>IFERROR(VLOOKUP($A23,'★共通（5-1-1）'!$A$9:$AH$126,25,FALSE)&amp;"","")</f>
        <v>41</v>
      </c>
      <c r="N23" s="61"/>
      <c r="O23" s="61"/>
      <c r="P23" s="61"/>
      <c r="Q23" s="61"/>
      <c r="R23" s="59"/>
    </row>
    <row r="24" spans="1:18" ht="188.25" customHeight="1">
      <c r="A24" s="105">
        <v>37</v>
      </c>
      <c r="B24" s="105" t="str">
        <f>IFERROR(VLOOKUP($A24,'★共通（5-1-1）'!$A$9:$AH$126,2,FALSE)&amp;"","")</f>
        <v>人員基準・設備基準</v>
      </c>
      <c r="C24" s="106" t="str">
        <f>IFERROR(VLOOKUP($A24,'★共通（5-1-1）'!$A$9:$AH$126,3,FALSE)&amp;"","")</f>
        <v>①個室ユニット型施設の設備・勤務体制の見直し</v>
      </c>
      <c r="D24" s="105" t="str">
        <f>IFERROR(VLOOKUP($A24,'★共通（5-1-1）'!$A$9:$AH$126,4,FALSE)&amp;"","")</f>
        <v/>
      </c>
      <c r="E24" s="19" t="str">
        <f>IFERROR(VLOOKUP($A24,'★共通（5-1-1）'!$A$9:$AH$126,5,FALSE)&amp;"","")</f>
        <v/>
      </c>
      <c r="F24" s="106" t="str">
        <f>IFERROR(VLOOKUP($A24,'★共通（5-1-1）'!$A$9:$AH$126,6,FALSE)&amp;"","")</f>
        <v>・施設系サービス及び短期入所系サービスにおける個室ユニット型施設について、ケアの質を維持しつつ、人材確保や職員定着を目指し、ユニットケアを推進する観点から、以下の見直しを行う。
　ア １ユニットの定員を、夜間及び深夜を含めた介護・看護職員の配置の実態を勘案して職員を配置するよう努めることを求めつつ、現行の「おおむね 10 人以下」から「原則としておおむね 10 人以下とし、15 人を超えないもの」とする。
　イ ユニットリーダーについて、原則常勤を維持しつつ、仕事と育児や介護との両立が可能となる環境整備を進め、離職防止・定着促進を図る観点から、人員配置基準や報酬算定について、両立支援への配慮に係る見直しを行う（Ⅱ４（１）⑥参照）。
　ウ ユニット型個室的多床室について、感染症やプライバシーに配慮し、個室化を進める観点から、新たに設置することを禁止する。
※（１）①②③④、（２）①②③④⑤⑥、（３）⑥⑦⑧⑨⑩⑪⑫⑬の事項も参照</v>
      </c>
      <c r="G24" s="107" t="str">
        <f>IFERROR(VLOOKUP($A24,'★共通（5-1-1）'!$A$9:$AH$126,14,FALSE)&amp;"","")</f>
        <v>47・48</v>
      </c>
      <c r="H24" s="107" t="str">
        <f>IFERROR(VLOOKUP($A24,'★共通（5-1-1）'!$A$9:$AH$126,15,FALSE)&amp;"","")</f>
        <v>47・48</v>
      </c>
      <c r="I24" s="107" t="str">
        <f>IFERROR(VLOOKUP($A24,'★共通（5-1-1）'!$A$9:$AH$126,24,FALSE)&amp;"","")</f>
        <v/>
      </c>
      <c r="J24" s="107" t="str">
        <f>IFERROR(VLOOKUP($A24,'★共通（5-1-1）'!$A$9:$AH$126,28,FALSE)&amp;"","")</f>
        <v/>
      </c>
      <c r="K24" s="107" t="str">
        <f>IFERROR(VLOOKUP($A24,'★共通（5-1-1）'!$A$9:$AH$126,16,FALSE)&amp;"","")</f>
        <v/>
      </c>
      <c r="L24" s="107" t="str">
        <f>IFERROR(VLOOKUP($A24,'★共通（5-1-1）'!$A$9:$AH$126,26,FALSE)&amp;"","")</f>
        <v/>
      </c>
      <c r="M24" s="107" t="str">
        <f>IFERROR(VLOOKUP($A24,'★共通（5-1-1）'!$A$9:$AH$126,25,FALSE)&amp;"","")</f>
        <v/>
      </c>
      <c r="N24" s="61"/>
      <c r="O24" s="61"/>
      <c r="P24" s="61"/>
      <c r="Q24" s="61"/>
      <c r="R24" s="59"/>
    </row>
    <row r="25" spans="1:18" ht="182.25" customHeight="1">
      <c r="A25" s="105">
        <v>43</v>
      </c>
      <c r="B25" s="105" t="str">
        <f>IFERROR(VLOOKUP($A25,'★共通（5-1-1）'!$A$9:$AH$126,2,FALSE)&amp;"","")</f>
        <v>介護報酬の見直し</v>
      </c>
      <c r="C25" s="106" t="str">
        <f>IFERROR(VLOOKUP($A25,'★共通（5-1-1）'!$A$9:$AH$126,3,FALSE)&amp;"","")</f>
        <v>離島や中山間地域等におけるサービスの充実</v>
      </c>
      <c r="D25" s="105" t="str">
        <f>IFERROR(VLOOKUP($A25,'★共通（5-1-1）'!$A$9:$AH$126,4,FALSE)&amp;"","")</f>
        <v>特別地域加算
中山間地域等における小規模事業所加算
中山間地域等に居住する者へのサービス提供加算</v>
      </c>
      <c r="E25" s="19" t="str">
        <f>IFERROR(VLOOKUP($A25,'★共通（5-1-1）'!$A$9:$AH$126,5,FALSE)&amp;"","")</f>
        <v/>
      </c>
      <c r="F25" s="106" t="str">
        <f>IFERROR(VLOOKUP($A25,'★共通（5-1-1）'!$A$9:$AH$126,6,FALSE)&amp;"","")</f>
        <v>・離島や中山間地域等の要介護者に対する介護サービスの提供を促進する観点から、以下の見直しを行う。他のサービスと同様、これらの加算については、区分支給限度基準額の算定に含めないこととする。
　ア 夜間対応型訪問介護について、移動のコストを適切に評価する観点からも、他の訪問系サービスと同様に、特別地域加算、中山間地域等における小規模事業所加算、中山間地域等に居住する者へのサービス提供加算の対象とする。
　イ 認知症対応型通所介護について、他の通所系サービスと同様に、中山間地域等に居住する者へのサービス提供加算の対象とする。
　ウ 小規模多機能型居宅介護及び看護小規模多機能型居宅介護について、「訪問」も提供することを踏まえ、移動のコストを適切に評価する観点からも、訪問系サービスと同様に、特別地域加算、中山間地域等における小規模事業所加算の対象とする。</v>
      </c>
      <c r="G25" s="107" t="str">
        <f>IFERROR(VLOOKUP($A25,'★共通（5-1-1）'!$A$9:$AH$126,14,FALSE)&amp;"","")</f>
        <v/>
      </c>
      <c r="H25" s="107" t="str">
        <f>IFERROR(VLOOKUP($A25,'★共通（5-1-1）'!$A$9:$AH$126,15,FALSE)&amp;"","")</f>
        <v/>
      </c>
      <c r="I25" s="107" t="str">
        <f>IFERROR(VLOOKUP($A25,'★共通（5-1-1）'!$A$9:$AH$126,24,FALSE)&amp;"","")</f>
        <v>58</v>
      </c>
      <c r="J25" s="107" t="str">
        <f>IFERROR(VLOOKUP($A25,'★共通（5-1-1）'!$A$9:$AH$126,28,FALSE)&amp;"","")</f>
        <v>58</v>
      </c>
      <c r="K25" s="107" t="str">
        <f>IFERROR(VLOOKUP($A25,'★共通（5-1-1）'!$A$9:$AH$126,16,FALSE)&amp;"","")</f>
        <v/>
      </c>
      <c r="L25" s="107" t="str">
        <f>IFERROR(VLOOKUP($A25,'★共通（5-1-1）'!$A$9:$AH$126,26,FALSE)&amp;"","")</f>
        <v/>
      </c>
      <c r="M25" s="107" t="str">
        <f>IFERROR(VLOOKUP($A25,'★共通（5-1-1）'!$A$9:$AH$126,25,FALSE)&amp;"","")</f>
        <v/>
      </c>
      <c r="N25" s="62"/>
      <c r="O25" s="62"/>
      <c r="P25" s="62"/>
      <c r="Q25" s="62"/>
      <c r="R25" s="59"/>
    </row>
    <row r="26" spans="1:18" ht="188.25" customHeight="1">
      <c r="A26" s="105">
        <v>44</v>
      </c>
      <c r="B26" s="105" t="str">
        <f>IFERROR(VLOOKUP($A26,'★共通（5-1-1）'!$A$9:$AH$126,2,FALSE)&amp;"","")</f>
        <v>基本方針・指定基準等</v>
      </c>
      <c r="C26" s="106" t="str">
        <f>IFERROR(VLOOKUP($A26,'★共通（5-1-1）'!$A$9:$AH$126,3,FALSE)&amp;"","")</f>
        <v>地域の特性に応じた認知症グループホームの確保</v>
      </c>
      <c r="D26" s="105" t="str">
        <f>IFERROR(VLOOKUP($A26,'★共通（5-1-1）'!$A$9:$AH$126,4,FALSE)&amp;"","")</f>
        <v/>
      </c>
      <c r="E26" s="19" t="str">
        <f>IFERROR(VLOOKUP($A26,'★共通（5-1-1）'!$A$9:$AH$126,5,FALSE)&amp;"","")</f>
        <v/>
      </c>
      <c r="F26" s="106" t="str">
        <f>IFERROR(VLOOKUP($A26,'★共通（5-1-1）'!$A$9:$AH$126,6,FALSE)&amp;"","")</f>
        <v>・認知症グループホームについて、地域の特性に応じたサービスの整備・提供を促進する観点から、ユニット数を弾力化するとともに、サテライト型事業所の基準を創設する。
　ア 認知症グループホームは地域密着型サービス（定員 29 人以下）であることを踏まえ、経営の安定性の観点から、ユニット数について、「原則１又は２、地域の実情により事業所の効率的運営に必要と認められる場合は３」とされているところ、これを「３以下」とする。
　イ 複数事業所で人材を有効活用しながら、より利用者に身近な地域でサービス提供が可能となるようにする観点から、サテライト型事業所の基準を創設する。同基準は、本体事業所との兼務等により、代表者、管理者を配置しないことや、介護支援専門員ではない認知症介護実践者研修を修了した者を計画作成担当者として配置することができるようにするなど、サテライト型小規模多機能型居宅介護の基準も参考にしつつ、サービス提供体制を適切に維持できるようにするため、サテライト型事業所のユニット数については、本体事業所のユニット数を上回らず、かつ、本体事業所のユニット数との合計が最大４までとする。</v>
      </c>
      <c r="G26" s="107" t="str">
        <f>IFERROR(VLOOKUP($A26,'★共通（5-1-1）'!$A$9:$AH$126,14,FALSE)&amp;"","")</f>
        <v/>
      </c>
      <c r="H26" s="107" t="str">
        <f>IFERROR(VLOOKUP($A26,'★共通（5-1-1）'!$A$9:$AH$126,15,FALSE)&amp;"","")</f>
        <v/>
      </c>
      <c r="I26" s="107" t="str">
        <f>IFERROR(VLOOKUP($A26,'★共通（5-1-1）'!$A$9:$AH$126,24,FALSE)&amp;"","")</f>
        <v/>
      </c>
      <c r="J26" s="107" t="str">
        <f>IFERROR(VLOOKUP($A26,'★共通（5-1-1）'!$A$9:$AH$126,28,FALSE)&amp;"","")</f>
        <v/>
      </c>
      <c r="K26" s="107" t="str">
        <f>IFERROR(VLOOKUP($A26,'★共通（5-1-1）'!$A$9:$AH$126,16,FALSE)&amp;"","")</f>
        <v/>
      </c>
      <c r="L26" s="107" t="str">
        <f>IFERROR(VLOOKUP($A26,'★共通（5-1-1）'!$A$9:$AH$126,26,FALSE)&amp;"","")</f>
        <v/>
      </c>
      <c r="M26" s="107" t="str">
        <f>IFERROR(VLOOKUP($A26,'★共通（5-1-1）'!$A$9:$AH$126,25,FALSE)&amp;"","")</f>
        <v>59・60・61</v>
      </c>
      <c r="N26" s="66"/>
      <c r="O26" s="61"/>
      <c r="P26" s="64"/>
      <c r="Q26" s="61"/>
      <c r="R26" s="59"/>
    </row>
    <row r="27" spans="1:18" ht="157.5" customHeight="1">
      <c r="A27" s="105">
        <v>45</v>
      </c>
      <c r="B27" s="105" t="str">
        <f>IFERROR(VLOOKUP($A27,'★共通（5-1-1）'!$A$9:$AH$126,2,FALSE)&amp;"","")</f>
        <v>基本方針・指定基準等</v>
      </c>
      <c r="C27" s="106" t="str">
        <f>IFERROR(VLOOKUP($A27,'★共通（5-1-1）'!$A$9:$AH$126,3,FALSE)&amp;"","")</f>
        <v>過疎地域等におけるサービス提供の確保</v>
      </c>
      <c r="D27" s="105" t="str">
        <f>IFERROR(VLOOKUP($A27,'★共通（5-1-1）'!$A$9:$AH$126,4,FALSE)&amp;"","")</f>
        <v/>
      </c>
      <c r="E27" s="19" t="str">
        <f>IFERROR(VLOOKUP($A27,'★共通（5-1-1）'!$A$9:$AH$126,5,FALSE)&amp;"","")</f>
        <v/>
      </c>
      <c r="F27" s="106" t="str">
        <f>IFERROR(VLOOKUP($A27,'★共通（5-1-1）'!$A$9:$AH$126,6,FALSE)&amp;"","")</f>
        <v>・「令和元年の地方からの提案等に関する対応方針」（令和元年 12 月 23 日閣議決定）を踏まえ、小規模多機能型居宅介護及び看護小規模多機能型居宅介護について、過疎地域等におけるサービス提供を確保する観点から、過疎地域等において、地域の実情により事業所の効率的運営に必要であると市町村が認めた場合に、人員・設備基準を満たすことを条件として、登録定員を超過した場合の報酬減算を一定の期間（市町村が登録定員の超過を認めた時から当該介護保険事業計画期間終了までの最大３年間を基本とする。また、介護保険事業計画の見直しごとに、市町村が将来のサービス需要の見込みを踏まえて改めて検討し、代替サービスを新規整備するよりも既存の事業所を活用した方が効率的であると認めた場合に限り、次の介護保険事業計画期間の終期まで延長が可能）行わないこととする。</v>
      </c>
      <c r="G27" s="107" t="str">
        <f>IFERROR(VLOOKUP($A27,'★共通（5-1-1）'!$A$9:$AH$126,14,FALSE)&amp;"","")</f>
        <v/>
      </c>
      <c r="H27" s="107" t="str">
        <f>IFERROR(VLOOKUP($A27,'★共通（5-1-1）'!$A$9:$AH$126,15,FALSE)&amp;"","")</f>
        <v/>
      </c>
      <c r="I27" s="107" t="str">
        <f>IFERROR(VLOOKUP($A27,'★共通（5-1-1）'!$A$9:$AH$126,24,FALSE)&amp;"","")</f>
        <v>62</v>
      </c>
      <c r="J27" s="107" t="str">
        <f>IFERROR(VLOOKUP($A27,'★共通（5-1-1）'!$A$9:$AH$126,28,FALSE)&amp;"","")</f>
        <v>62</v>
      </c>
      <c r="K27" s="107" t="str">
        <f>IFERROR(VLOOKUP($A27,'★共通（5-1-1）'!$A$9:$AH$126,16,FALSE)&amp;"","")</f>
        <v/>
      </c>
      <c r="L27" s="107" t="str">
        <f>IFERROR(VLOOKUP($A27,'★共通（5-1-1）'!$A$9:$AH$126,26,FALSE)&amp;"","")</f>
        <v/>
      </c>
      <c r="M27" s="107" t="str">
        <f>IFERROR(VLOOKUP($A27,'★共通（5-1-1）'!$A$9:$AH$126,25,FALSE)&amp;"","")</f>
        <v/>
      </c>
      <c r="N27" s="61"/>
      <c r="O27" s="61"/>
      <c r="P27" s="61"/>
      <c r="Q27" s="61"/>
      <c r="R27" s="59"/>
    </row>
    <row r="28" spans="1:18" ht="125.25" customHeight="1">
      <c r="A28" s="105">
        <v>46</v>
      </c>
      <c r="B28" s="105" t="str">
        <f>IFERROR(VLOOKUP($A28,'★共通（5-1-1）'!$A$9:$AH$126,2,FALSE)&amp;"","")</f>
        <v>人員基準・設備基準</v>
      </c>
      <c r="C28" s="106" t="str">
        <f>IFERROR(VLOOKUP($A28,'★共通（5-1-1）'!$A$9:$AH$126,3,FALSE)&amp;"","")</f>
        <v>地域の特性に応じた小規模多機能型居宅介護の確保</v>
      </c>
      <c r="D28" s="105" t="str">
        <f>IFERROR(VLOOKUP($A28,'★共通（5-1-1）'!$A$9:$AH$126,4,FALSE)&amp;"","")</f>
        <v/>
      </c>
      <c r="E28" s="19" t="str">
        <f>IFERROR(VLOOKUP($A28,'★共通（5-1-1）'!$A$9:$AH$126,5,FALSE)&amp;"","")</f>
        <v/>
      </c>
      <c r="F28" s="106" t="str">
        <f>IFERROR(VLOOKUP($A28,'★共通（5-1-1）'!$A$9:$AH$126,6,FALSE)&amp;"","")</f>
        <v>・令和２年の地方分権改革に関する提案募集における提案を踏まえ、小規模多機能型居宅介護について、地域の特性に応じたサービスの整備・提供を促進する観点から、看護小規模多機能型居宅介護等と同様に、厚生労働省令で定める登録定員及び利用定員の基準を、市町村が条例で定める上での「従うべき基準」（必ず適合しなければならない基準であり、全国一律）から「標準基準」（通常よるべき基準であり、合理的な理由がある範囲内で、地域の実情に応じて異なる内容を定めることが許容されるもの）に見直す。</v>
      </c>
      <c r="G28" s="107" t="str">
        <f>IFERROR(VLOOKUP($A28,'★共通（5-1-1）'!$A$9:$AH$126,14,FALSE)&amp;"","")</f>
        <v/>
      </c>
      <c r="H28" s="107" t="str">
        <f>IFERROR(VLOOKUP($A28,'★共通（5-1-1）'!$A$9:$AH$126,15,FALSE)&amp;"","")</f>
        <v/>
      </c>
      <c r="I28" s="107" t="str">
        <f>IFERROR(VLOOKUP($A28,'★共通（5-1-1）'!$A$9:$AH$126,24,FALSE)&amp;"","")</f>
        <v>63</v>
      </c>
      <c r="J28" s="107" t="str">
        <f>IFERROR(VLOOKUP($A28,'★共通（5-1-1）'!$A$9:$AH$126,28,FALSE)&amp;"","")</f>
        <v/>
      </c>
      <c r="K28" s="107" t="str">
        <f>IFERROR(VLOOKUP($A28,'★共通（5-1-1）'!$A$9:$AH$126,16,FALSE)&amp;"","")</f>
        <v/>
      </c>
      <c r="L28" s="107" t="str">
        <f>IFERROR(VLOOKUP($A28,'★共通（5-1-1）'!$A$9:$AH$126,26,FALSE)&amp;"","")</f>
        <v/>
      </c>
      <c r="M28" s="107" t="str">
        <f>IFERROR(VLOOKUP($A28,'★共通（5-1-1）'!$A$9:$AH$126,25,FALSE)&amp;"","")</f>
        <v/>
      </c>
      <c r="N28" s="61"/>
      <c r="O28" s="61"/>
      <c r="P28" s="61"/>
      <c r="Q28" s="61"/>
      <c r="R28" s="59"/>
    </row>
    <row r="29" spans="1:18" ht="91.5" customHeight="1">
      <c r="A29" s="105">
        <v>47</v>
      </c>
      <c r="B29" s="105" t="str">
        <f>IFERROR(VLOOKUP($A29,'★共通（5-1-1）'!$A$9:$AH$126,2,FALSE)&amp;"","")</f>
        <v>介護報酬の見直し</v>
      </c>
      <c r="C29" s="106" t="str">
        <f>IFERROR(VLOOKUP($A29,'★共通（5-1-1）'!$A$9:$AH$126,3,FALSE)&amp;"","")</f>
        <v xml:space="preserve">特例居宅介護サービス費による地域の実情に応じたサービス提供の確保
</v>
      </c>
      <c r="D29" s="105" t="str">
        <f>IFERROR(VLOOKUP($A29,'★共通（5-1-1）'!$A$9:$AH$126,4,FALSE)&amp;"","")</f>
        <v/>
      </c>
      <c r="E29" s="19" t="str">
        <f>IFERROR(VLOOKUP($A29,'★共通（5-1-1）'!$A$9:$AH$126,5,FALSE)&amp;"","")</f>
        <v/>
      </c>
      <c r="F29" s="106" t="str">
        <f>IFERROR(VLOOKUP($A29,'★共通（5-1-1）'!$A$9:$AH$126,6,FALSE)&amp;"","")</f>
        <v>・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v>
      </c>
      <c r="G29" s="107" t="str">
        <f>IFERROR(VLOOKUP($A29,'★共通（5-1-1）'!$A$9:$AH$126,14,FALSE)&amp;"","")</f>
        <v>64</v>
      </c>
      <c r="H29" s="107" t="str">
        <f>IFERROR(VLOOKUP($A29,'★共通（5-1-1）'!$A$9:$AH$126,15,FALSE)&amp;"","")</f>
        <v>64</v>
      </c>
      <c r="I29" s="107" t="str">
        <f>IFERROR(VLOOKUP($A29,'★共通（5-1-1）'!$A$9:$AH$126,24,FALSE)&amp;"","")</f>
        <v>64</v>
      </c>
      <c r="J29" s="107" t="str">
        <f>IFERROR(VLOOKUP($A29,'★共通（5-1-1）'!$A$9:$AH$126,28,FALSE)&amp;"","")</f>
        <v>64</v>
      </c>
      <c r="K29" s="107" t="str">
        <f>IFERROR(VLOOKUP($A29,'★共通（5-1-1）'!$A$9:$AH$126,16,FALSE)&amp;"","")</f>
        <v>64</v>
      </c>
      <c r="L29" s="107" t="str">
        <f>IFERROR(VLOOKUP($A29,'★共通（5-1-1）'!$A$9:$AH$126,26,FALSE)&amp;"","")</f>
        <v>64</v>
      </c>
      <c r="M29" s="107" t="str">
        <f>IFERROR(VLOOKUP($A29,'★共通（5-1-1）'!$A$9:$AH$126,25,FALSE)&amp;"","")</f>
        <v>64</v>
      </c>
      <c r="N29" s="61"/>
      <c r="O29" s="61"/>
      <c r="P29" s="61"/>
      <c r="Q29" s="61"/>
      <c r="R29" s="59"/>
    </row>
    <row r="30" spans="1:18" ht="139.5" customHeight="1">
      <c r="A30" s="105">
        <v>48</v>
      </c>
      <c r="B30" s="105" t="str">
        <f>IFERROR(VLOOKUP($A30,'★共通（5-1-1）'!$A$9:$AH$126,2,FALSE)&amp;"","")</f>
        <v>運営基準の見直し</v>
      </c>
      <c r="C30" s="106" t="str">
        <f>IFERROR(VLOOKUP($A30,'★共通（5-1-1）'!$A$9:$AH$126,3,FALSE)&amp;"","")</f>
        <v>リハビリテーション・機能訓練、口腔、栄養の取組の一体的な推進</v>
      </c>
      <c r="D30" s="105" t="str">
        <f>IFERROR(VLOOKUP($A30,'★共通（5-1-1）'!$A$9:$AH$126,4,FALSE)&amp;"","")</f>
        <v/>
      </c>
      <c r="E30" s="19" t="str">
        <f>IFERROR(VLOOKUP($A30,'★共通（5-1-1）'!$A$9:$AH$126,5,FALSE)&amp;"","")</f>
        <v/>
      </c>
      <c r="F30" s="106" t="str">
        <f>IFERROR(VLOOKUP($A30,'★共通（5-1-1）'!$A$9:$AH$126,6,FALSE)&amp;"","")</f>
        <v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v>
      </c>
      <c r="G30" s="107" t="str">
        <f>IFERROR(VLOOKUP($A30,'★共通（5-1-1）'!$A$9:$AH$126,14,FALSE)&amp;"","")</f>
        <v>67</v>
      </c>
      <c r="H30" s="107" t="str">
        <f>IFERROR(VLOOKUP($A30,'★共通（5-1-1）'!$A$9:$AH$126,15,FALSE)&amp;"","")</f>
        <v>67</v>
      </c>
      <c r="I30" s="107" t="str">
        <f>IFERROR(VLOOKUP($A30,'★共通（5-1-1）'!$A$9:$AH$126,24,FALSE)&amp;"","")</f>
        <v>67</v>
      </c>
      <c r="J30" s="107" t="str">
        <f>IFERROR(VLOOKUP($A30,'★共通（5-1-1）'!$A$9:$AH$126,28,FALSE)&amp;"","")</f>
        <v>67</v>
      </c>
      <c r="K30" s="107" t="str">
        <f>IFERROR(VLOOKUP($A30,'★共通（5-1-1）'!$A$9:$AH$126,16,FALSE)&amp;"","")</f>
        <v>67</v>
      </c>
      <c r="L30" s="107" t="str">
        <f>IFERROR(VLOOKUP($A30,'★共通（5-1-1）'!$A$9:$AH$126,26,FALSE)&amp;"","")</f>
        <v>67</v>
      </c>
      <c r="M30" s="107" t="str">
        <f>IFERROR(VLOOKUP($A30,'★共通（5-1-1）'!$A$9:$AH$126,25,FALSE)&amp;"","")</f>
        <v>67</v>
      </c>
      <c r="N30" s="61"/>
      <c r="O30" s="61"/>
      <c r="P30" s="61"/>
      <c r="Q30" s="61"/>
      <c r="R30" s="59"/>
    </row>
    <row r="31" spans="1:18" ht="64.5" customHeight="1">
      <c r="A31" s="105">
        <v>54</v>
      </c>
      <c r="B31" s="105" t="str">
        <f>IFERROR(VLOOKUP($A31,'★共通（5-1-1）'!$A$9:$AH$126,2,FALSE)&amp;"","")</f>
        <v>基本方針・指定基準等</v>
      </c>
      <c r="C31" s="106" t="str">
        <f>IFERROR(VLOOKUP($A31,'★共通（5-1-1）'!$A$9:$AH$126,3,FALSE)&amp;"","")</f>
        <v>リハビリテーション計画書と個別機能訓練計画書の書式の見直し</v>
      </c>
      <c r="D31" s="105" t="str">
        <f>IFERROR(VLOOKUP($A31,'★共通（5-1-1）'!$A$9:$AH$126,4,FALSE)&amp;"","")</f>
        <v/>
      </c>
      <c r="E31" s="19" t="str">
        <f>IFERROR(VLOOKUP($A31,'★共通（5-1-1）'!$A$9:$AH$126,5,FALSE)&amp;"","")</f>
        <v/>
      </c>
      <c r="F31" s="106" t="str">
        <f>IFERROR(VLOOKUP($A31,'★共通（5-1-1）'!$A$9:$AH$126,6,FALSE)&amp;"","")</f>
        <v>・業務効率化の観点から、リハビリテーション計画書と個別機能訓練計画書の項目の共通化を行うとともに、リハビリテーション計画書の固有の項目について、整理簡素化を図る。</v>
      </c>
      <c r="G31" s="107" t="str">
        <f>IFERROR(VLOOKUP($A31,'★共通（5-1-1）'!$A$9:$AH$126,14,FALSE)&amp;"","")</f>
        <v>78</v>
      </c>
      <c r="H31" s="107" t="str">
        <f>IFERROR(VLOOKUP($A31,'★共通（5-1-1）'!$A$9:$AH$126,15,FALSE)&amp;"","")</f>
        <v/>
      </c>
      <c r="I31" s="107" t="str">
        <f>IFERROR(VLOOKUP($A31,'★共通（5-1-1）'!$A$9:$AH$126,24,FALSE)&amp;"","")</f>
        <v/>
      </c>
      <c r="J31" s="107" t="str">
        <f>IFERROR(VLOOKUP($A31,'★共通（5-1-1）'!$A$9:$AH$126,28,FALSE)&amp;"","")</f>
        <v/>
      </c>
      <c r="K31" s="107" t="str">
        <f>IFERROR(VLOOKUP($A31,'★共通（5-1-1）'!$A$9:$AH$126,16,FALSE)&amp;"","")</f>
        <v/>
      </c>
      <c r="L31" s="107" t="str">
        <f>IFERROR(VLOOKUP($A31,'★共通（5-1-1）'!$A$9:$AH$126,26,FALSE)&amp;"","")</f>
        <v/>
      </c>
      <c r="M31" s="107" t="str">
        <f>IFERROR(VLOOKUP($A31,'★共通（5-1-1）'!$A$9:$AH$126,25,FALSE)&amp;"","")</f>
        <v/>
      </c>
      <c r="N31" s="61"/>
      <c r="O31" s="61"/>
      <c r="P31" s="61"/>
      <c r="Q31" s="61"/>
      <c r="R31" s="59"/>
    </row>
    <row r="32" spans="1:18" ht="216.75" customHeight="1">
      <c r="A32" s="105">
        <v>55</v>
      </c>
      <c r="B32" s="105" t="str">
        <f>IFERROR(VLOOKUP($A32,'★共通（5-1-1）'!$A$9:$AH$126,2,FALSE)&amp;"","")</f>
        <v>介護報酬の見直し</v>
      </c>
      <c r="C32" s="106" t="str">
        <f>IFERROR(VLOOKUP($A32,'★共通（5-1-1）'!$A$9:$AH$126,3,FALSE)&amp;"","")</f>
        <v>生活機能向上連携加算の見直し</v>
      </c>
      <c r="D32" s="105" t="str">
        <f>IFERROR(VLOOKUP($A32,'★共通（5-1-1）'!$A$9:$AH$126,4,FALSE)&amp;"","")</f>
        <v>生活機能向上連携加算Ⅰ（新）
生活機能向上連携加算Ⅱ</v>
      </c>
      <c r="E32" s="19" t="str">
        <f>IFERROR(VLOOKUP($A32,'★共通（5-1-1）'!$A$9:$AH$126,5,FALSE)&amp;"","")</f>
        <v/>
      </c>
      <c r="F32" s="106" t="str">
        <f>IFERROR(VLOOKUP($A32,'★共通（5-1-1）'!$A$9:$AH$126,6,FALSE)&amp;"","")</f>
        <v>・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v>
      </c>
      <c r="G32" s="107" t="str">
        <f>IFERROR(VLOOKUP($A32,'★共通（5-1-1）'!$A$9:$AH$126,14,FALSE)&amp;"","")</f>
        <v>79
・
80</v>
      </c>
      <c r="H32" s="107" t="str">
        <f>IFERROR(VLOOKUP($A32,'★共通（5-1-1）'!$A$9:$AH$126,15,FALSE)&amp;"","")</f>
        <v/>
      </c>
      <c r="I32" s="107" t="str">
        <f>IFERROR(VLOOKUP($A32,'★共通（5-1-1）'!$A$9:$AH$126,24,FALSE)&amp;"","")</f>
        <v>79
・
80</v>
      </c>
      <c r="J32" s="107" t="str">
        <f>IFERROR(VLOOKUP($A32,'★共通（5-1-1）'!$A$9:$AH$126,28,FALSE)&amp;"","")</f>
        <v/>
      </c>
      <c r="K32" s="107" t="str">
        <f>IFERROR(VLOOKUP($A32,'★共通（5-1-1）'!$A$9:$AH$126,16,FALSE)&amp;"","")</f>
        <v>79
・
80</v>
      </c>
      <c r="L32" s="107" t="str">
        <f>IFERROR(VLOOKUP($A32,'★共通（5-1-1）'!$A$9:$AH$126,26,FALSE)&amp;"","")</f>
        <v>79
・
80</v>
      </c>
      <c r="M32" s="107" t="str">
        <f>IFERROR(VLOOKUP($A32,'★共通（5-1-1）'!$A$9:$AH$126,25,FALSE)&amp;"","")</f>
        <v>79
・
80</v>
      </c>
      <c r="N32" s="71"/>
      <c r="O32" s="72"/>
      <c r="P32" s="71"/>
      <c r="Q32" s="61"/>
      <c r="R32" s="59"/>
    </row>
    <row r="33" spans="1:18" ht="68.25" customHeight="1">
      <c r="A33" s="105">
        <v>59</v>
      </c>
      <c r="B33" s="105" t="str">
        <f>IFERROR(VLOOKUP($A33,'★共通（5-1-1）'!$A$9:$AH$126,2,FALSE)&amp;"","")</f>
        <v>介護報酬の見直し</v>
      </c>
      <c r="C33" s="106" t="str">
        <f>IFERROR(VLOOKUP($A33,'★共通（5-1-1）'!$A$9:$AH$126,3,FALSE)&amp;"","")</f>
        <v>介護付きホームにおける個別機能訓練加算の見直し</v>
      </c>
      <c r="D33" s="105" t="str">
        <f>IFERROR(VLOOKUP($A33,'★共通（5-1-1）'!$A$9:$AH$126,4,FALSE)&amp;"","")</f>
        <v>個別機能訓練加算Ⅰ
個別機能訓練加算Ⅱ（新）</v>
      </c>
      <c r="E33" s="19" t="str">
        <f>IFERROR(VLOOKUP($A33,'★共通（5-1-1）'!$A$9:$AH$126,5,FALSE)&amp;"","")</f>
        <v/>
      </c>
      <c r="F33" s="106" t="str">
        <f>IFERROR(VLOOKUP($A33,'★共通（5-1-1）'!$A$9:$AH$126,6,FALSE)&amp;"","")</f>
        <v xml:space="preserve">・介護付きホームにおける個別機能訓練加算について、より利用者の自立支援等に資する個別機能訓練の提供を促進する観点から、CHASE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v>
      </c>
      <c r="G33" s="107" t="str">
        <f>IFERROR(VLOOKUP($A33,'★共通（5-1-1）'!$A$9:$AH$126,14,FALSE)&amp;"","")</f>
        <v/>
      </c>
      <c r="H33" s="107" t="str">
        <f>IFERROR(VLOOKUP($A33,'★共通（5-1-1）'!$A$9:$AH$126,15,FALSE)&amp;"","")</f>
        <v/>
      </c>
      <c r="I33" s="107" t="str">
        <f>IFERROR(VLOOKUP($A33,'★共通（5-1-1）'!$A$9:$AH$126,24,FALSE)&amp;"","")</f>
        <v/>
      </c>
      <c r="J33" s="107" t="str">
        <f>IFERROR(VLOOKUP($A33,'★共通（5-1-1）'!$A$9:$AH$126,28,FALSE)&amp;"","")</f>
        <v/>
      </c>
      <c r="K33" s="107" t="str">
        <f>IFERROR(VLOOKUP($A33,'★共通（5-1-1）'!$A$9:$AH$126,16,FALSE)&amp;"","")</f>
        <v>84</v>
      </c>
      <c r="L33" s="107" t="str">
        <f>IFERROR(VLOOKUP($A33,'★共通（5-1-1）'!$A$9:$AH$126,26,FALSE)&amp;"","")</f>
        <v>84</v>
      </c>
      <c r="M33" s="107" t="str">
        <f>IFERROR(VLOOKUP($A33,'★共通（5-1-1）'!$A$9:$AH$126,25,FALSE)&amp;"","")</f>
        <v/>
      </c>
      <c r="N33" s="61"/>
      <c r="O33" s="61"/>
      <c r="P33" s="61"/>
      <c r="Q33" s="61"/>
      <c r="R33" s="59"/>
    </row>
    <row r="34" spans="1:18" ht="135.75" customHeight="1">
      <c r="A34" s="105">
        <v>63</v>
      </c>
      <c r="B34" s="105" t="str">
        <f>IFERROR(VLOOKUP($A34,'★共通（5-1-1）'!$A$9:$AH$126,2,FALSE)&amp;"","")</f>
        <v>人員基準・設備基準</v>
      </c>
      <c r="C34" s="106" t="str">
        <f>IFERROR(VLOOKUP($A34,'★共通（5-1-1）'!$A$9:$AH$126,3,FALSE)&amp;"","")</f>
        <v>多職種連携における管理栄養士の関与の強化</v>
      </c>
      <c r="D34" s="105" t="str">
        <f>IFERROR(VLOOKUP($A34,'★共通（5-1-1）'!$A$9:$AH$126,4,FALSE)&amp;"","")</f>
        <v/>
      </c>
      <c r="E34" s="19" t="str">
        <f>IFERROR(VLOOKUP($A34,'★共通（5-1-1）'!$A$9:$AH$126,5,FALSE)&amp;"","")</f>
        <v/>
      </c>
      <c r="F34" s="106" t="str">
        <f>IFERROR(VLOOKUP($A34,'★共通（5-1-1）'!$A$9:$AH$126,6,FALSE)&amp;"","")</f>
        <v>・介護保険施設において多職種連携で行う取組について、管理栄養士の役割や関与を強化する観点から、以下の見直しを行う。
　ア 看取り期における栄養ケアの充実を図る観点から、介護保険施設における看取りへの対応に係る加算（看取り介護加算、ターミナルケア加算）又は基本報酬の算定要件において、関与する専門職として管理栄養士を明記する。
　イ 褥瘡の発生や改善は栄養と大きく関わることを踏まえ、褥瘡マネジメント加算、褥瘡対策指導管理の算定要件において、関与する専門職として管理栄養士を明記する。</v>
      </c>
      <c r="G34" s="107" t="str">
        <f>IFERROR(VLOOKUP($A34,'★共通（5-1-1）'!$A$9:$AH$126,14,FALSE)&amp;"","")</f>
        <v/>
      </c>
      <c r="H34" s="107" t="str">
        <f>IFERROR(VLOOKUP($A34,'★共通（5-1-1）'!$A$9:$AH$126,15,FALSE)&amp;"","")</f>
        <v>88</v>
      </c>
      <c r="I34" s="107" t="str">
        <f>IFERROR(VLOOKUP($A34,'★共通（5-1-1）'!$A$9:$AH$126,24,FALSE)&amp;"","")</f>
        <v/>
      </c>
      <c r="J34" s="107" t="str">
        <f>IFERROR(VLOOKUP($A34,'★共通（5-1-1）'!$A$9:$AH$126,28,FALSE)&amp;"","")</f>
        <v/>
      </c>
      <c r="K34" s="107" t="str">
        <f>IFERROR(VLOOKUP($A34,'★共通（5-1-1）'!$A$9:$AH$126,16,FALSE)&amp;"","")</f>
        <v/>
      </c>
      <c r="L34" s="107" t="str">
        <f>IFERROR(VLOOKUP($A34,'★共通（5-1-1）'!$A$9:$AH$126,26,FALSE)&amp;"","")</f>
        <v/>
      </c>
      <c r="M34" s="107" t="str">
        <f>IFERROR(VLOOKUP($A34,'★共通（5-1-1）'!$A$9:$AH$126,25,FALSE)&amp;"","")</f>
        <v/>
      </c>
      <c r="N34" s="66"/>
      <c r="O34" s="61"/>
      <c r="P34" s="66"/>
      <c r="Q34" s="61"/>
    </row>
    <row r="35" spans="1:18" ht="130.5" customHeight="1">
      <c r="A35" s="105">
        <v>64</v>
      </c>
      <c r="B35" s="105" t="str">
        <f>IFERROR(VLOOKUP($A35,'★共通（5-1-1）'!$A$9:$AH$126,2,FALSE)&amp;"","")</f>
        <v>介護報酬の見直し</v>
      </c>
      <c r="C35" s="106" t="str">
        <f>IFERROR(VLOOKUP($A35,'★共通（5-1-1）'!$A$9:$AH$126,3,FALSE)&amp;"","")</f>
        <v>通所系サービス等における口腔機能向上の取組の充実</v>
      </c>
      <c r="D35" s="105" t="str">
        <f>IFERROR(VLOOKUP($A35,'★共通（5-1-1）'!$A$9:$AH$126,4,FALSE)&amp;"","")</f>
        <v>口腔・栄養スクリーニング加算Ⅰ（新）
口腔・栄養スクリーニング加算Ⅱ（新）
口腔機能向上加算Ⅰ
口腔機能向上加算Ⅱ（新）</v>
      </c>
      <c r="E35" s="19" t="str">
        <f>IFERROR(VLOOKUP($A35,'★共通（5-1-1）'!$A$9:$AH$126,5,FALSE)&amp;"","")</f>
        <v/>
      </c>
      <c r="F35" s="106" t="str">
        <f>IFERROR(VLOOKUP($A35,'★共通（5-1-1）'!$A$9:$AH$126,6,FALSE)&amp;"","")</f>
        <v>・通所系サービス、多機能系サービス、居住系サービスについて、利用者の口腔機能低下を早期に確認し、適切な管理等を行うことによって、口腔機能低下の重症化等の予防、維持、回復等につなげる観点から、介護職員が実施可能な口腔スクリーニングの実施を評価する新たな加算を創設する。その際、目的及び方法等に鑑み、栄養スクリーニング加算による取組・評価と一体的に行うものとする。※新設
　また、通所介護、地域密着型通所介護、認知症対応型通所介護、通所リハビリテーションを対象とする口腔機能向上加算について、看護小規模多機能型居宅介護を新たに対象とするとともに、CHASE へのデータ提出とフィードバックの活用による更なる PDCA サイクルの推進・ケアの向上を図ることを評価する新たな区分を設ける。（※３（２）①イ参照）</v>
      </c>
      <c r="G35" s="107" t="str">
        <f>IFERROR(VLOOKUP($A35,'★共通（5-1-1）'!$A$9:$AH$126,14,FALSE)&amp;"","")</f>
        <v/>
      </c>
      <c r="H35" s="107" t="str">
        <f>IFERROR(VLOOKUP($A35,'★共通（5-1-1）'!$A$9:$AH$126,15,FALSE)&amp;"","")</f>
        <v/>
      </c>
      <c r="I35" s="107" t="str">
        <f>IFERROR(VLOOKUP($A35,'★共通（5-1-1）'!$A$9:$AH$126,24,FALSE)&amp;"","")</f>
        <v>89</v>
      </c>
      <c r="J35" s="107" t="str">
        <f>IFERROR(VLOOKUP($A35,'★共通（5-1-1）'!$A$9:$AH$126,28,FALSE)&amp;"","")</f>
        <v>89</v>
      </c>
      <c r="K35" s="107" t="str">
        <f>IFERROR(VLOOKUP($A35,'★共通（5-1-1）'!$A$9:$AH$126,16,FALSE)&amp;"","")</f>
        <v>89</v>
      </c>
      <c r="L35" s="107" t="str">
        <f>IFERROR(VLOOKUP($A35,'★共通（5-1-1）'!$A$9:$AH$126,26,FALSE)&amp;"","")</f>
        <v>89</v>
      </c>
      <c r="M35" s="107" t="str">
        <f>IFERROR(VLOOKUP($A35,'★共通（5-1-1）'!$A$9:$AH$126,25,FALSE)&amp;"","")</f>
        <v>89</v>
      </c>
      <c r="N35" s="61"/>
      <c r="O35" s="61"/>
      <c r="P35" s="61"/>
      <c r="Q35" s="61"/>
      <c r="R35" s="59"/>
    </row>
    <row r="36" spans="1:18" ht="173.25" customHeight="1">
      <c r="A36" s="105">
        <v>65</v>
      </c>
      <c r="B36" s="105" t="str">
        <f>IFERROR(VLOOKUP($A36,'★共通（5-1-1）'!$A$9:$AH$126,2,FALSE)&amp;"","")</f>
        <v>介護報酬の見直し</v>
      </c>
      <c r="C36" s="106" t="str">
        <f>IFERROR(VLOOKUP($A36,'★共通（5-1-1）'!$A$9:$AH$126,3,FALSE)&amp;"","")</f>
        <v>通所系サービス等における栄養ケア・マネジメントの充実</v>
      </c>
      <c r="D36" s="105" t="str">
        <f>IFERROR(VLOOKUP($A36,'★共通（5-1-1）'!$A$9:$AH$126,4,FALSE)&amp;"","")</f>
        <v>栄養アセスメント加算（新）
栄養改善加算</v>
      </c>
      <c r="E36" s="19" t="str">
        <f>IFERROR(VLOOKUP($A36,'★共通（5-1-1）'!$A$9:$AH$126,5,FALSE)&amp;"","")</f>
        <v/>
      </c>
      <c r="F36" s="106" t="str">
        <f>IFERROR(VLOOKUP($A36,'★共通（5-1-1）'!$A$9:$AH$126,6,FALSE)&amp;"","")</f>
        <v>・通所系サービス等について、栄養改善が必要な者を的確に把握し、適切なサービスにつなげていく観点から、以下の見直しを行う。
　ア 管理栄養士と介護職員等の連携による栄養アセスメントの取組を評価する新たな加算を創設する。その際、CHASE へのデータ提出とフィードバックの活用による更なる PDCA サイクルの推進・ケアの向上を図ることを要件の一つとする。（※３（２）①イ参照）
　イ 栄養改善加算について、栄養改善が必要な者に適切な栄養管理を行う観点から、事業所の管理栄養士が必要に応じて居宅を訪問しての栄養改善サービスの取組を行うことを求めるとともに、評価の充実を図る。
　ウ ア及びイにおける管理栄養士については、外部（他の介護事業所、医療機関、介護保険施設又は栄養ケア・ステーション）との連携による配置を可能とする。
　エ ア及びイの加算については、通所系サービスに加えて、看護小規模多機能型居宅介護を対象とする。</v>
      </c>
      <c r="G36" s="107" t="str">
        <f>IFERROR(VLOOKUP($A36,'★共通（5-1-1）'!$A$9:$AH$126,14,FALSE)&amp;"","")</f>
        <v/>
      </c>
      <c r="H36" s="107" t="str">
        <f>IFERROR(VLOOKUP($A36,'★共通（5-1-1）'!$A$9:$AH$126,15,FALSE)&amp;"","")</f>
        <v/>
      </c>
      <c r="I36" s="107" t="str">
        <f>IFERROR(VLOOKUP($A36,'★共通（5-1-1）'!$A$9:$AH$126,24,FALSE)&amp;"","")</f>
        <v/>
      </c>
      <c r="J36" s="107" t="str">
        <f>IFERROR(VLOOKUP($A36,'★共通（5-1-1）'!$A$9:$AH$126,28,FALSE)&amp;"","")</f>
        <v>90</v>
      </c>
      <c r="K36" s="107" t="str">
        <f>IFERROR(VLOOKUP($A36,'★共通（5-1-1）'!$A$9:$AH$126,16,FALSE)&amp;"","")</f>
        <v/>
      </c>
      <c r="L36" s="107" t="str">
        <f>IFERROR(VLOOKUP($A36,'★共通（5-1-1）'!$A$9:$AH$126,26,FALSE)&amp;"","")</f>
        <v/>
      </c>
      <c r="M36" s="107" t="str">
        <f>IFERROR(VLOOKUP($A36,'★共通（5-1-1）'!$A$9:$AH$126,25,FALSE)&amp;"","")</f>
        <v/>
      </c>
      <c r="N36" s="65"/>
      <c r="O36" s="61"/>
      <c r="P36" s="61"/>
      <c r="Q36" s="61"/>
      <c r="R36" s="59"/>
    </row>
    <row r="37" spans="1:18" ht="59.25" customHeight="1">
      <c r="A37" s="105">
        <v>66</v>
      </c>
      <c r="B37" s="105" t="str">
        <f>IFERROR(VLOOKUP($A37,'★共通（5-1-1）'!$A$9:$AH$126,2,FALSE)&amp;"","")</f>
        <v>介護報酬の見直し</v>
      </c>
      <c r="C37" s="106" t="str">
        <f>IFERROR(VLOOKUP($A37,'★共通（5-1-1）'!$A$9:$AH$126,3,FALSE)&amp;"","")</f>
        <v>認知症グループホームにおける栄養改善の推進</v>
      </c>
      <c r="D37" s="105" t="str">
        <f>IFERROR(VLOOKUP($A37,'★共通（5-1-1）'!$A$9:$AH$126,4,FALSE)&amp;"","")</f>
        <v>栄養管理体制加算</v>
      </c>
      <c r="E37" s="19" t="str">
        <f>IFERROR(VLOOKUP($A37,'★共通（5-1-1）'!$A$9:$AH$126,5,FALSE)&amp;"","")</f>
        <v>新</v>
      </c>
      <c r="F37" s="106" t="str">
        <f>IFERROR(VLOOKUP($A37,'★共通（5-1-1）'!$A$9:$AH$126,6,FALSE)&amp;"","")</f>
        <v>・認知症グループホームについて、栄養改善の取組を進める観点から、管理栄養士（外部との連携を含む）が介護職員等へ利用者の栄養・食生活に関する助言や指導を行う体制づくりを進めることを評価する新たな加算を創設する。※新設</v>
      </c>
      <c r="G37" s="107" t="str">
        <f>IFERROR(VLOOKUP($A37,'★共通（5-1-1）'!$A$9:$AH$126,14,FALSE)&amp;"","")</f>
        <v/>
      </c>
      <c r="H37" s="107" t="str">
        <f>IFERROR(VLOOKUP($A37,'★共通（5-1-1）'!$A$9:$AH$126,15,FALSE)&amp;"","")</f>
        <v/>
      </c>
      <c r="I37" s="107" t="str">
        <f>IFERROR(VLOOKUP($A37,'★共通（5-1-1）'!$A$9:$AH$126,24,FALSE)&amp;"","")</f>
        <v/>
      </c>
      <c r="J37" s="107" t="str">
        <f>IFERROR(VLOOKUP($A37,'★共通（5-1-1）'!$A$9:$AH$126,28,FALSE)&amp;"","")</f>
        <v/>
      </c>
      <c r="K37" s="107" t="str">
        <f>IFERROR(VLOOKUP($A37,'★共通（5-1-1）'!$A$9:$AH$126,16,FALSE)&amp;"","")</f>
        <v/>
      </c>
      <c r="L37" s="107" t="str">
        <f>IFERROR(VLOOKUP($A37,'★共通（5-1-1）'!$A$9:$AH$126,26,FALSE)&amp;"","")</f>
        <v/>
      </c>
      <c r="M37" s="107" t="str">
        <f>IFERROR(VLOOKUP($A37,'★共通（5-1-1）'!$A$9:$AH$126,25,FALSE)&amp;"","")</f>
        <v>91</v>
      </c>
      <c r="N37" s="65"/>
      <c r="O37" s="61"/>
      <c r="P37" s="64"/>
      <c r="Q37" s="61"/>
      <c r="R37" s="59"/>
    </row>
    <row r="38" spans="1:18" ht="288.75" customHeight="1">
      <c r="A38" s="105">
        <v>67</v>
      </c>
      <c r="B38" s="105" t="str">
        <f>IFERROR(VLOOKUP($A38,'★共通（5-1-1）'!$A$9:$AH$126,2,FALSE)&amp;"","")</f>
        <v>介護報酬の見直し</v>
      </c>
      <c r="C38" s="106" t="str">
        <f>IFERROR(VLOOKUP($A38,'★共通（5-1-1）'!$A$9:$AH$126,3,FALSE)&amp;"","")</f>
        <v>CHASE・VISIT 情報の収集・活用と PDCA サイクルの推進</v>
      </c>
      <c r="D38" s="105" t="str">
        <f>IFERROR(VLOOKUP($A38,'★共通（5-1-1）'!$A$9:$AH$126,4,FALSE)&amp;"","")</f>
        <v xml:space="preserve">科学的介護推進体制加算Ⅰ（新）
科学的介護推進体制加算Ⅱ（新）
※認知翔対応型通所介護/
個別機能訓練加算Ⅰ
個別機能訓練加算Ⅱ（新）
</v>
      </c>
      <c r="E38" s="19" t="str">
        <f>IFERROR(VLOOKUP($A38,'★共通（5-1-1）'!$A$9:$AH$126,5,FALSE)&amp;"","")</f>
        <v/>
      </c>
      <c r="F38" s="106" t="str">
        <f>IFERROR(VLOOKUP($A38,'★共通（5-1-1）'!$A$9:$AH$126,6,FALSE)&amp;"","")</f>
        <v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v>
      </c>
      <c r="G38" s="107" t="str">
        <f>IFERROR(VLOOKUP($A38,'★共通（5-1-1）'!$A$9:$AH$126,14,FALSE)&amp;"","")</f>
        <v>93
・
94
・
95</v>
      </c>
      <c r="H38" s="107" t="str">
        <f>IFERROR(VLOOKUP($A38,'★共通（5-1-1）'!$A$9:$AH$126,15,FALSE)&amp;"","")</f>
        <v>93
・
94
・
95</v>
      </c>
      <c r="I38" s="107" t="str">
        <f>IFERROR(VLOOKUP($A38,'★共通（5-1-1）'!$A$9:$AH$126,24,FALSE)&amp;"","")</f>
        <v>93
・
94
・
95</v>
      </c>
      <c r="J38" s="107" t="str">
        <f>IFERROR(VLOOKUP($A38,'★共通（5-1-1）'!$A$9:$AH$126,28,FALSE)&amp;"","")</f>
        <v>93
・
94
・
95</v>
      </c>
      <c r="K38" s="107" t="str">
        <f>IFERROR(VLOOKUP($A38,'★共通（5-1-1）'!$A$9:$AH$126,16,FALSE)&amp;"","")</f>
        <v>93
・
94
・
95</v>
      </c>
      <c r="L38" s="107" t="str">
        <f>IFERROR(VLOOKUP($A38,'★共通（5-1-1）'!$A$9:$AH$126,26,FALSE)&amp;"","")</f>
        <v>93
・
94
・
95</v>
      </c>
      <c r="M38" s="107" t="str">
        <f>IFERROR(VLOOKUP($A38,'★共通（5-1-1）'!$A$9:$AH$126,25,FALSE)&amp;"","")</f>
        <v>93
・
94
・
95</v>
      </c>
      <c r="N38" s="64"/>
      <c r="O38" s="61"/>
      <c r="P38" s="72"/>
      <c r="Q38" s="61"/>
      <c r="R38" s="59"/>
    </row>
    <row r="39" spans="1:18" ht="256.5" customHeight="1">
      <c r="A39" s="105">
        <v>70</v>
      </c>
      <c r="B39" s="105" t="str">
        <f>IFERROR(VLOOKUP($A39,'★共通（5-1-1）'!$A$9:$AH$126,2,FALSE)&amp;"","")</f>
        <v>介護報酬の見直し</v>
      </c>
      <c r="C39" s="106" t="str">
        <f>IFERROR(VLOOKUP($A39,'★共通（5-1-1）'!$A$9:$AH$126,3,FALSE)&amp;"","")</f>
        <v>ADL 維持等加算の見直し</v>
      </c>
      <c r="D39" s="105" t="str">
        <f>IFERROR(VLOOKUP($A39,'★共通（5-1-1）'!$A$9:$AH$126,4,FALSE)&amp;"","")</f>
        <v>ＡＤＬ維持等加算Ⅰ
ＡＤＬ維持等加算Ⅱ</v>
      </c>
      <c r="E39" s="19" t="str">
        <f>IFERROR(VLOOKUP($A39,'★共通（5-1-1）'!$A$9:$AH$126,5,FALSE)&amp;"","")</f>
        <v/>
      </c>
      <c r="F39" s="106" t="str">
        <f>IFERROR(VLOOKUP($A39,'★共通（5-1-1）'!$A$9:$AH$126,6,FALSE)&amp;"","")</f>
        <v>・ADL 維持等加算について、自立支援・重度化防止に向けた取組を一層推進する観点から、以下の見直しを行う。
　ア クリームスキミングを防止する観点や、現状の同加算の取得状況や課題を踏まえ、算定要件について、以下の見直しを行う。
　　・ 初月と６月目の ADL 値の報告について、評価可能な者は原則全員報告を求める。
　　・ リハビリテーションサービスを併用している者について、同加算取得事業者がリハビリテーションサービス事業者と連携して機能訓練を実施している場合に限り、同加算に係る計算式の対象とする。
　　・ 利用者の総数や要介護度、要介護等認定月に係る要件を緩和する。
　　・ ADL 利得が上位 85％の者について、各々の ADL 利得を合計したものが０以上とする要件について、初月の ADL 値に応じて調整式で得られた利用者の調整済 ADL 利得が一定の値以上とする。
　　・ CHASE へのデータ提出とフィードバックの活用による PDCA サイクルの推進・ケアの向上を図ることを求める。（※３（２）①イ参照）
　イ より自立支援等に効果的な取組を行い、利用者の ADL を良好に維持・改善する事業者を高く評価する新たな区分を設ける。
　ウ 通所介護に加えて、機能訓練等に従事する者を十分に配置し、ADL の維持等を目的とする認知症対応型通所介護、特定施設入居者生活介護、地域密着型特定施設入居者生活介護、介護老人福祉施設、地域密着型介護老人福祉施設入所者生活介護を同加算の対象とする。</v>
      </c>
      <c r="G39" s="107" t="str">
        <f>IFERROR(VLOOKUP($A39,'★共通（5-1-1）'!$A$9:$AH$126,14,FALSE)&amp;"","")</f>
        <v/>
      </c>
      <c r="H39" s="107" t="str">
        <f>IFERROR(VLOOKUP($A39,'★共通（5-1-1）'!$A$9:$AH$126,15,FALSE)&amp;"","")</f>
        <v/>
      </c>
      <c r="I39" s="107" t="str">
        <f>IFERROR(VLOOKUP($A39,'★共通（5-1-1）'!$A$9:$AH$126,24,FALSE)&amp;"","")</f>
        <v/>
      </c>
      <c r="J39" s="107" t="str">
        <f>IFERROR(VLOOKUP($A39,'★共通（5-1-1）'!$A$9:$AH$126,28,FALSE)&amp;"","")</f>
        <v/>
      </c>
      <c r="K39" s="107" t="str">
        <f>IFERROR(VLOOKUP($A39,'★共通（5-1-1）'!$A$9:$AH$126,16,FALSE)&amp;"","")</f>
        <v xml:space="preserve">96
・
97
</v>
      </c>
      <c r="L39" s="107" t="str">
        <f>IFERROR(VLOOKUP($A39,'★共通（5-1-1）'!$A$9:$AH$126,26,FALSE)&amp;"","")</f>
        <v xml:space="preserve">96
・
97
</v>
      </c>
      <c r="M39" s="107" t="str">
        <f>IFERROR(VLOOKUP($A39,'★共通（5-1-1）'!$A$9:$AH$126,25,FALSE)&amp;"","")</f>
        <v/>
      </c>
      <c r="N39" s="64"/>
      <c r="O39" s="64"/>
      <c r="P39" s="64"/>
      <c r="Q39" s="61"/>
      <c r="R39" s="59"/>
    </row>
    <row r="40" spans="1:18" ht="185.25" customHeight="1">
      <c r="A40" s="105">
        <v>73</v>
      </c>
      <c r="B40" s="105" t="str">
        <f>IFERROR(VLOOKUP($A40,'★共通（5-1-1）'!$A$9:$AH$126,2,FALSE)&amp;"","")</f>
        <v>介護報酬の見直し</v>
      </c>
      <c r="C40" s="106" t="str">
        <f>IFERROR(VLOOKUP($A40,'★共通（5-1-1）'!$A$9:$AH$126,3,FALSE)&amp;"","")</f>
        <v>褥瘡マネジメント加算等の見直し</v>
      </c>
      <c r="D40" s="105" t="str">
        <f>IFERROR(VLOOKUP($A40,'★共通（5-1-1）'!$A$9:$AH$126,4,FALSE)&amp;"","")</f>
        <v>褥瘡マネジメント加算Ⅰ（新）
褥瘡マネジメント加算Ⅱ（新）
褥瘡対策指導管理Ⅰ
褥瘡対策指導管理Ⅱ（新）</v>
      </c>
      <c r="E40" s="19" t="str">
        <f>IFERROR(VLOOKUP($A40,'★共通（5-1-1）'!$A$9:$AH$126,5,FALSE)&amp;"","")</f>
        <v/>
      </c>
      <c r="F40" s="106" t="str">
        <f>IFERROR(VLOOKUP($A40,'★共通（5-1-1）'!$A$9:$AH$126,6,FALSE)&amp;"","")</f>
        <v>・褥瘡マネジメント加算（介護医療院は褥瘡対策指導管理）について、介護の質の向上に係る取組を一層推進する観点から、以下の見直しを行う。
　ア 計画の見直しを含めた施設の継続的な取組を評価する観点から、３月に１回を上限とする算定について、毎月の算定を可能とする（介護医療院を除く）。
　イ 現行の褥瘡管理の取組（プロセス）への評価に加え、褥瘡の発生予防や状態改善等（アウトカム）について評価を行う新たな区分を設ける。その際、褥瘡の定義や評価指標について、統一的に評価することが可能なものを用いる。
　ウ CHASE へのデータ提出とフィードバックの活用による PDCA サイクルの推進・ケアの向上を図ることを求める。（※３（２）①イ参照）
　エ 看護小規模多機能型居宅介護を同加算の対象とする。</v>
      </c>
      <c r="G40" s="107" t="str">
        <f>IFERROR(VLOOKUP($A40,'★共通（5-1-1）'!$A$9:$AH$126,14,FALSE)&amp;"","")</f>
        <v/>
      </c>
      <c r="H40" s="107" t="str">
        <f>IFERROR(VLOOKUP($A40,'★共通（5-1-1）'!$A$9:$AH$126,15,FALSE)&amp;"","")</f>
        <v/>
      </c>
      <c r="I40" s="107" t="str">
        <f>IFERROR(VLOOKUP($A40,'★共通（5-1-1）'!$A$9:$AH$126,24,FALSE)&amp;"","")</f>
        <v/>
      </c>
      <c r="J40" s="107" t="str">
        <f>IFERROR(VLOOKUP($A40,'★共通（5-1-1）'!$A$9:$AH$126,28,FALSE)&amp;"","")</f>
        <v>102
・
103</v>
      </c>
      <c r="K40" s="107" t="str">
        <f>IFERROR(VLOOKUP($A40,'★共通（5-1-1）'!$A$9:$AH$126,16,FALSE)&amp;"","")</f>
        <v/>
      </c>
      <c r="L40" s="107" t="str">
        <f>IFERROR(VLOOKUP($A40,'★共通（5-1-1）'!$A$9:$AH$126,26,FALSE)&amp;"","")</f>
        <v/>
      </c>
      <c r="M40" s="107" t="str">
        <f>IFERROR(VLOOKUP($A40,'★共通（5-1-1）'!$A$9:$AH$126,25,FALSE)&amp;"","")</f>
        <v/>
      </c>
      <c r="N40" s="61"/>
      <c r="O40" s="61"/>
      <c r="P40" s="61"/>
      <c r="Q40" s="61"/>
      <c r="R40" s="59"/>
    </row>
    <row r="41" spans="1:18" ht="195" customHeight="1">
      <c r="A41" s="105">
        <v>74</v>
      </c>
      <c r="B41" s="105" t="str">
        <f>IFERROR(VLOOKUP($A41,'★共通（5-1-1）'!$A$9:$AH$126,2,FALSE)&amp;"","")</f>
        <v>介護報酬の見直し</v>
      </c>
      <c r="C41" s="106" t="str">
        <f>IFERROR(VLOOKUP($A41,'★共通（5-1-1）'!$A$9:$AH$126,3,FALSE)&amp;"","")</f>
        <v xml:space="preserve">排せつ支援加算の見直し
</v>
      </c>
      <c r="D41" s="105" t="str">
        <f>IFERROR(VLOOKUP($A41,'★共通（5-1-1）'!$A$9:$AH$126,4,FALSE)&amp;"","")</f>
        <v>排せつ支援加算Ⅰ
排せつ支援加算Ⅱ
排せつ支援加算Ⅲ</v>
      </c>
      <c r="E41" s="19" t="str">
        <f>IFERROR(VLOOKUP($A41,'★共通（5-1-1）'!$A$9:$AH$126,5,FALSE)&amp;"","")</f>
        <v>新</v>
      </c>
      <c r="F41" s="106" t="str">
        <f>IFERROR(VLOOKUP($A41,'★共通（5-1-1）'!$A$9:$AH$126,6,FALSE)&amp;"","")</f>
        <v>・排せつ支援加算（介護療養型医療施設を除く）について、介護の質の向上に係る取組を一層推進する観点から、以下の見直しを行う。
　ア 排せつ状態の改善が期待できる入所者を漏れなく支援していく観点から、全ての入所者に対して定期的な評価（スクリーニング）の実施を求め、事業所全体の取組として評価する。
　イ 継続的な取組を促進する観点から、現行、６か月間に限って算定可能とされているところを、６か月以降も継続して算定可能とする。
　ウ 入所者全員に対する排せつ支援の取組（プロセス）への評価に加え、排せつ状態の改善（アウトカム）について評価を行う新たな区分を設ける。その際、定義や指標について、統一的に評価することが可能なものを用いる。
　エ CHASE へのデータ提出とフィードバックの活用による PDCA サイクルの推進・ケアの向上を図ることを求める。（※３（２）①イ参照）
　オ 看護小規模多機能型居宅介護を同加算の対象とする。</v>
      </c>
      <c r="G41" s="107" t="str">
        <f>IFERROR(VLOOKUP($A41,'★共通（5-1-1）'!$A$9:$AH$126,14,FALSE)&amp;"","")</f>
        <v/>
      </c>
      <c r="H41" s="107" t="str">
        <f>IFERROR(VLOOKUP($A41,'★共通（5-1-1）'!$A$9:$AH$126,15,FALSE)&amp;"","")</f>
        <v/>
      </c>
      <c r="I41" s="107" t="str">
        <f>IFERROR(VLOOKUP($A41,'★共通（5-1-1）'!$A$9:$AH$126,24,FALSE)&amp;"","")</f>
        <v/>
      </c>
      <c r="J41" s="107" t="str">
        <f>IFERROR(VLOOKUP($A41,'★共通（5-1-1）'!$A$9:$AH$126,28,FALSE)&amp;"","")</f>
        <v>104
・
105</v>
      </c>
      <c r="K41" s="107" t="str">
        <f>IFERROR(VLOOKUP($A41,'★共通（5-1-1）'!$A$9:$AH$126,16,FALSE)&amp;"","")</f>
        <v/>
      </c>
      <c r="L41" s="107" t="str">
        <f>IFERROR(VLOOKUP($A41,'★共通（5-1-1）'!$A$9:$AH$126,26,FALSE)&amp;"","")</f>
        <v/>
      </c>
      <c r="M41" s="107" t="str">
        <f>IFERROR(VLOOKUP($A41,'★共通（5-1-1）'!$A$9:$AH$126,25,FALSE)&amp;"","")</f>
        <v/>
      </c>
      <c r="N41" s="66"/>
      <c r="O41" s="66"/>
      <c r="P41" s="66"/>
      <c r="Q41" s="66"/>
      <c r="R41" s="59"/>
    </row>
    <row r="42" spans="1:18" ht="189" customHeight="1">
      <c r="A42" s="105">
        <v>75</v>
      </c>
      <c r="B42" s="105" t="str">
        <f>IFERROR(VLOOKUP($A42,'★共通（5-1-1）'!$A$9:$AH$126,2,FALSE)&amp;"","")</f>
        <v>介護報酬の見直し</v>
      </c>
      <c r="C42" s="106" t="str">
        <f>IFERROR(VLOOKUP($A42,'★共通（5-1-1）'!$A$9:$AH$126,3,FALSE)&amp;"","")</f>
        <v xml:space="preserve">①処遇改善加算の職場環境等要件の見直し
</v>
      </c>
      <c r="D42" s="105" t="str">
        <f>IFERROR(VLOOKUP($A42,'★共通（5-1-1）'!$A$9:$AH$126,4,FALSE)&amp;"","")</f>
        <v>介護職員処遇改善加算</v>
      </c>
      <c r="E42" s="19" t="str">
        <f>IFERROR(VLOOKUP($A42,'★共通（5-1-1）'!$A$9:$AH$126,5,FALSE)&amp;"","")</f>
        <v/>
      </c>
      <c r="F42" s="106" t="str">
        <f>IFERROR(VLOOKUP($A42,'★共通（5-1-1）'!$A$9:$AH$126,6,FALSE)&amp;"","")</f>
        <v>・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v>
      </c>
      <c r="G42" s="107" t="str">
        <f>IFERROR(VLOOKUP($A42,'★共通（5-1-1）'!$A$9:$AH$126,14,FALSE)&amp;"","")</f>
        <v>108</v>
      </c>
      <c r="H42" s="107" t="str">
        <f>IFERROR(VLOOKUP($A42,'★共通（5-1-1）'!$A$9:$AH$126,15,FALSE)&amp;"","")</f>
        <v>108</v>
      </c>
      <c r="I42" s="107" t="str">
        <f>IFERROR(VLOOKUP($A42,'★共通（5-1-1）'!$A$9:$AH$126,24,FALSE)&amp;"","")</f>
        <v>108</v>
      </c>
      <c r="J42" s="107" t="str">
        <f>IFERROR(VLOOKUP($A42,'★共通（5-1-1）'!$A$9:$AH$126,28,FALSE)&amp;"","")</f>
        <v>108</v>
      </c>
      <c r="K42" s="107" t="str">
        <f>IFERROR(VLOOKUP($A42,'★共通（5-1-1）'!$A$9:$AH$126,16,FALSE)&amp;"","")</f>
        <v>108</v>
      </c>
      <c r="L42" s="107" t="str">
        <f>IFERROR(VLOOKUP($A42,'★共通（5-1-1）'!$A$9:$AH$126,26,FALSE)&amp;"","")</f>
        <v>108</v>
      </c>
      <c r="M42" s="107" t="str">
        <f>IFERROR(VLOOKUP($A42,'★共通（5-1-1）'!$A$9:$AH$126,25,FALSE)&amp;"","")</f>
        <v>108</v>
      </c>
      <c r="N42" s="70"/>
      <c r="O42" s="66"/>
      <c r="P42" s="66"/>
      <c r="Q42" s="66"/>
      <c r="R42" s="59"/>
    </row>
    <row r="43" spans="1:18" ht="110.25" customHeight="1">
      <c r="A43" s="105">
        <v>76</v>
      </c>
      <c r="B43" s="105" t="str">
        <f>IFERROR(VLOOKUP($A43,'★共通（5-1-1）'!$A$9:$AH$126,2,FALSE)&amp;"","")</f>
        <v>介護報酬の見直し</v>
      </c>
      <c r="C43" s="106" t="str">
        <f>IFERROR(VLOOKUP($A43,'★共通（5-1-1）'!$A$9:$AH$126,3,FALSE)&amp;"","")</f>
        <v xml:space="preserve">介護職員等特定処遇改善加算の見直し
</v>
      </c>
      <c r="D43" s="105" t="str">
        <f>IFERROR(VLOOKUP($A43,'★共通（5-1-1）'!$A$9:$AH$126,4,FALSE)&amp;"","")</f>
        <v>介護職員等特定処遇改善加算</v>
      </c>
      <c r="E43" s="19" t="str">
        <f>IFERROR(VLOOKUP($A43,'★共通（5-1-1）'!$A$9:$AH$126,5,FALSE)&amp;"","")</f>
        <v/>
      </c>
      <c r="F43" s="106" t="str">
        <f>IFERROR(VLOOKUP($A43,'★共通（5-1-1）'!$A$9:$AH$126,6,FALSE)&amp;"","")</f>
        <v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v>
      </c>
      <c r="G43" s="107" t="str">
        <f>IFERROR(VLOOKUP($A43,'★共通（5-1-1）'!$A$9:$AH$126,14,FALSE)&amp;"","")</f>
        <v>109</v>
      </c>
      <c r="H43" s="107" t="str">
        <f>IFERROR(VLOOKUP($A43,'★共通（5-1-1）'!$A$9:$AH$126,15,FALSE)&amp;"","")</f>
        <v>109</v>
      </c>
      <c r="I43" s="107" t="str">
        <f>IFERROR(VLOOKUP($A43,'★共通（5-1-1）'!$A$9:$AH$126,24,FALSE)&amp;"","")</f>
        <v>109</v>
      </c>
      <c r="J43" s="107" t="str">
        <f>IFERROR(VLOOKUP($A43,'★共通（5-1-1）'!$A$9:$AH$126,28,FALSE)&amp;"","")</f>
        <v>109</v>
      </c>
      <c r="K43" s="107" t="str">
        <f>IFERROR(VLOOKUP($A43,'★共通（5-1-1）'!$A$9:$AH$126,16,FALSE)&amp;"","")</f>
        <v>109</v>
      </c>
      <c r="L43" s="107" t="str">
        <f>IFERROR(VLOOKUP($A43,'★共通（5-1-1）'!$A$9:$AH$126,26,FALSE)&amp;"","")</f>
        <v>109</v>
      </c>
      <c r="M43" s="107" t="str">
        <f>IFERROR(VLOOKUP($A43,'★共通（5-1-1）'!$A$9:$AH$126,25,FALSE)&amp;"","")</f>
        <v>109</v>
      </c>
      <c r="N43" s="61"/>
      <c r="O43" s="61"/>
      <c r="P43" s="61"/>
      <c r="Q43" s="61"/>
      <c r="R43" s="59"/>
    </row>
    <row r="44" spans="1:18" ht="235.5" customHeight="1">
      <c r="A44" s="105">
        <v>77</v>
      </c>
      <c r="B44" s="105" t="str">
        <f>IFERROR(VLOOKUP($A44,'★共通（5-1-1）'!$A$9:$AH$126,2,FALSE)&amp;"","")</f>
        <v>介護報酬の見直し</v>
      </c>
      <c r="C44" s="106" t="str">
        <f>IFERROR(VLOOKUP($A44,'★共通（5-1-1）'!$A$9:$AH$126,3,FALSE)&amp;"","")</f>
        <v xml:space="preserve">サービス提供体制強化加算の見直し
</v>
      </c>
      <c r="D44" s="105" t="str">
        <f>IFERROR(VLOOKUP($A44,'★共通（5-1-1）'!$A$9:$AH$126,4,FALSE)&amp;"","")</f>
        <v/>
      </c>
      <c r="E44" s="19" t="str">
        <f>IFERROR(VLOOKUP($A44,'★共通（5-1-1）'!$A$9:$AH$126,5,FALSE)&amp;"","")</f>
        <v/>
      </c>
      <c r="F44" s="106" t="str">
        <f>IFERROR(VLOOKUP($A44,'★共通（5-1-1）'!$A$9:$AH$126,6,FALSE)&amp;"","")</f>
        <v>・サービス提供体制強化加算について、サービスの質の向上や職員のキャリアアップを一層推進する観点から、財政中立を念頭に、以下の見直しを行う。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v>
      </c>
      <c r="G44" s="107" t="str">
        <f>IFERROR(VLOOKUP($A44,'★共通（5-1-1）'!$A$9:$AH$126,14,FALSE)&amp;"","")</f>
        <v>110</v>
      </c>
      <c r="H44" s="107" t="str">
        <f>IFERROR(VLOOKUP($A44,'★共通（5-1-1）'!$A$9:$AH$126,15,FALSE)&amp;"","")</f>
        <v>110</v>
      </c>
      <c r="I44" s="107" t="str">
        <f>IFERROR(VLOOKUP($A44,'★共通（5-1-1）'!$A$9:$AH$126,24,FALSE)&amp;"","")</f>
        <v>110</v>
      </c>
      <c r="J44" s="107" t="str">
        <f>IFERROR(VLOOKUP($A44,'★共通（5-1-1）'!$A$9:$AH$126,28,FALSE)&amp;"","")</f>
        <v>110</v>
      </c>
      <c r="K44" s="107" t="str">
        <f>IFERROR(VLOOKUP($A44,'★共通（5-1-1）'!$A$9:$AH$126,16,FALSE)&amp;"","")</f>
        <v>110</v>
      </c>
      <c r="L44" s="107" t="str">
        <f>IFERROR(VLOOKUP($A44,'★共通（5-1-1）'!$A$9:$AH$126,26,FALSE)&amp;"","")</f>
        <v>110</v>
      </c>
      <c r="M44" s="107" t="str">
        <f>IFERROR(VLOOKUP($A44,'★共通（5-1-1）'!$A$9:$AH$126,25,FALSE)&amp;"","")</f>
        <v>110</v>
      </c>
      <c r="N44" s="61"/>
      <c r="O44" s="61"/>
      <c r="P44" s="61"/>
      <c r="Q44" s="61"/>
      <c r="R44" s="59"/>
    </row>
    <row r="45" spans="1:18" ht="75" customHeight="1">
      <c r="A45" s="105">
        <v>79</v>
      </c>
      <c r="B45" s="105" t="str">
        <f>IFERROR(VLOOKUP($A45,'★共通（5-1-1）'!$A$9:$AH$126,2,FALSE)&amp;"","")</f>
        <v>介護報酬の見直し</v>
      </c>
      <c r="C45" s="106" t="str">
        <f>IFERROR(VLOOKUP($A45,'★共通（5-1-1）'!$A$9:$AH$126,3,FALSE)&amp;"","")</f>
        <v>介護付きホームの入居継続支援加算の見直し</v>
      </c>
      <c r="D45" s="105" t="str">
        <f>IFERROR(VLOOKUP($A45,'★共通（5-1-1）'!$A$9:$AH$126,4,FALSE)&amp;"","")</f>
        <v>入居継続支援加算Ⅰ
入居継続支援加算Ⅱ（新）</v>
      </c>
      <c r="E45" s="19" t="str">
        <f>IFERROR(VLOOKUP($A45,'★共通（5-1-1）'!$A$9:$AH$126,5,FALSE)&amp;"","")</f>
        <v/>
      </c>
      <c r="F45" s="106" t="str">
        <f>IFERROR(VLOOKUP($A45,'★共通（5-1-1）'!$A$9:$AH$126,6,FALSE)&amp;"","")</f>
        <v>・介護付きホームについて、入居者の実態に合った適切な評価を行う観点から、入居継続支援加算について、「たんの吸引等を必要とする者の割合が利用者の 15％以上」の場合の評価に加えて、「５％以上 15％未満」の場合に評価する新たな区分を設ける。</v>
      </c>
      <c r="G45" s="107" t="str">
        <f>IFERROR(VLOOKUP($A45,'★共通（5-1-1）'!$A$9:$AH$126,14,FALSE)&amp;"","")</f>
        <v/>
      </c>
      <c r="H45" s="107" t="str">
        <f>IFERROR(VLOOKUP($A45,'★共通（5-1-1）'!$A$9:$AH$126,15,FALSE)&amp;"","")</f>
        <v/>
      </c>
      <c r="I45" s="107" t="str">
        <f>IFERROR(VLOOKUP($A45,'★共通（5-1-1）'!$A$9:$AH$126,24,FALSE)&amp;"","")</f>
        <v/>
      </c>
      <c r="J45" s="107" t="str">
        <f>IFERROR(VLOOKUP($A45,'★共通（5-1-1）'!$A$9:$AH$126,28,FALSE)&amp;"","")</f>
        <v/>
      </c>
      <c r="K45" s="107" t="str">
        <f>IFERROR(VLOOKUP($A45,'★共通（5-1-1）'!$A$9:$AH$126,16,FALSE)&amp;"","")</f>
        <v>113</v>
      </c>
      <c r="L45" s="107" t="str">
        <f>IFERROR(VLOOKUP($A45,'★共通（5-1-1）'!$A$9:$AH$126,26,FALSE)&amp;"","")</f>
        <v>113</v>
      </c>
      <c r="M45" s="107" t="str">
        <f>IFERROR(VLOOKUP($A45,'★共通（5-1-1）'!$A$9:$AH$126,25,FALSE)&amp;"","")</f>
        <v/>
      </c>
      <c r="N45" s="66"/>
      <c r="O45" s="66"/>
      <c r="P45" s="66"/>
      <c r="Q45" s="66"/>
      <c r="R45" s="59"/>
    </row>
    <row r="46" spans="1:18" ht="209.25" customHeight="1">
      <c r="A46" s="105">
        <v>80</v>
      </c>
      <c r="B46" s="105" t="str">
        <f>IFERROR(VLOOKUP($A46,'★共通（5-1-1）'!$A$9:$AH$126,2,FALSE)&amp;"","")</f>
        <v>人員基準・設備基準</v>
      </c>
      <c r="C46" s="106" t="str">
        <f>IFERROR(VLOOKUP($A46,'★共通（5-1-1）'!$A$9:$AH$126,3,FALSE)&amp;"","")</f>
        <v>人員配置基準における両立支援への配慮</v>
      </c>
      <c r="D46" s="105" t="str">
        <f>IFERROR(VLOOKUP($A46,'★共通（5-1-1）'!$A$9:$AH$126,4,FALSE)&amp;"","")</f>
        <v/>
      </c>
      <c r="E46" s="19" t="str">
        <f>IFERROR(VLOOKUP($A46,'★共通（5-1-1）'!$A$9:$AH$126,5,FALSE)&amp;"","")</f>
        <v/>
      </c>
      <c r="F46" s="106" t="str">
        <f>IFERROR(VLOOKUP($A46,'★共通（5-1-1）'!$A$9:$AH$126,6,FALSE)&amp;"","")</f>
        <v>・介護現場において、仕事と育児や介護との両立が可能となる環境整備を進め、職員の離職防止・定着促進を図る観点から、各サービスの人員配置基準や報酬算定について、以下の見直しを行う。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v>
      </c>
      <c r="G46" s="107" t="str">
        <f>IFERROR(VLOOKUP($A46,'★共通（5-1-1）'!$A$9:$AH$126,14,FALSE)&amp;"","")</f>
        <v>114</v>
      </c>
      <c r="H46" s="107" t="str">
        <f>IFERROR(VLOOKUP($A46,'★共通（5-1-1）'!$A$9:$AH$126,15,FALSE)&amp;"","")</f>
        <v>114</v>
      </c>
      <c r="I46" s="107" t="str">
        <f>IFERROR(VLOOKUP($A46,'★共通（5-1-1）'!$A$9:$AH$126,24,FALSE)&amp;"","")</f>
        <v>114</v>
      </c>
      <c r="J46" s="107" t="str">
        <f>IFERROR(VLOOKUP($A46,'★共通（5-1-1）'!$A$9:$AH$126,28,FALSE)&amp;"","")</f>
        <v>114</v>
      </c>
      <c r="K46" s="107" t="str">
        <f>IFERROR(VLOOKUP($A46,'★共通（5-1-1）'!$A$9:$AH$126,16,FALSE)&amp;"","")</f>
        <v>114</v>
      </c>
      <c r="L46" s="107" t="str">
        <f>IFERROR(VLOOKUP($A46,'★共通（5-1-1）'!$A$9:$AH$126,26,FALSE)&amp;"","")</f>
        <v>114</v>
      </c>
      <c r="M46" s="107" t="str">
        <f>IFERROR(VLOOKUP($A46,'★共通（5-1-1）'!$A$9:$AH$126,25,FALSE)&amp;"","")</f>
        <v>114</v>
      </c>
      <c r="N46" s="61"/>
      <c r="O46" s="61"/>
      <c r="P46" s="61"/>
      <c r="Q46" s="61"/>
      <c r="R46" s="59"/>
    </row>
    <row r="47" spans="1:18" ht="59.25" customHeight="1">
      <c r="A47" s="105">
        <v>81</v>
      </c>
      <c r="B47" s="105" t="str">
        <f>IFERROR(VLOOKUP($A47,'★共通（5-1-1）'!$A$9:$AH$126,2,FALSE)&amp;"","")</f>
        <v>運営基準の見直し</v>
      </c>
      <c r="C47" s="106" t="str">
        <f>IFERROR(VLOOKUP($A47,'★共通（5-1-1）'!$A$9:$AH$126,3,FALSE)&amp;"","")</f>
        <v>ハラスメント対策の強化</v>
      </c>
      <c r="D47" s="105" t="str">
        <f>IFERROR(VLOOKUP($A47,'★共通（5-1-1）'!$A$9:$AH$126,4,FALSE)&amp;"","")</f>
        <v/>
      </c>
      <c r="E47" s="19" t="str">
        <f>IFERROR(VLOOKUP($A47,'★共通（5-1-1）'!$A$9:$AH$126,5,FALSE)&amp;"","")</f>
        <v/>
      </c>
      <c r="F47" s="106" t="str">
        <f>IFERROR(VLOOKUP($A47,'★共通（5-1-1）'!$A$9:$AH$126,6,FALSE)&amp;"","")</f>
        <v>・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v>
      </c>
      <c r="G47" s="107" t="str">
        <f>IFERROR(VLOOKUP($A47,'★共通（5-1-1）'!$A$9:$AH$126,14,FALSE)&amp;"","")</f>
        <v>115</v>
      </c>
      <c r="H47" s="107" t="str">
        <f>IFERROR(VLOOKUP($A47,'★共通（5-1-1）'!$A$9:$AH$126,15,FALSE)&amp;"","")</f>
        <v>115</v>
      </c>
      <c r="I47" s="107" t="str">
        <f>IFERROR(VLOOKUP($A47,'★共通（5-1-1）'!$A$9:$AH$126,24,FALSE)&amp;"","")</f>
        <v>115</v>
      </c>
      <c r="J47" s="107" t="str">
        <f>IFERROR(VLOOKUP($A47,'★共通（5-1-1）'!$A$9:$AH$126,28,FALSE)&amp;"","")</f>
        <v>115</v>
      </c>
      <c r="K47" s="107" t="str">
        <f>IFERROR(VLOOKUP($A47,'★共通（5-1-1）'!$A$9:$AH$126,16,FALSE)&amp;"","")</f>
        <v>115</v>
      </c>
      <c r="L47" s="107" t="str">
        <f>IFERROR(VLOOKUP($A47,'★共通（5-1-1）'!$A$9:$AH$126,26,FALSE)&amp;"","")</f>
        <v>115</v>
      </c>
      <c r="M47" s="107" t="str">
        <f>IFERROR(VLOOKUP($A47,'★共通（5-1-1）'!$A$9:$AH$126,25,FALSE)&amp;"","")</f>
        <v>115</v>
      </c>
      <c r="N47" s="61"/>
      <c r="O47" s="61"/>
      <c r="P47" s="61"/>
      <c r="Q47" s="61"/>
      <c r="R47" s="59"/>
    </row>
    <row r="48" spans="1:18" ht="301.5" customHeight="1">
      <c r="A48" s="105">
        <v>82</v>
      </c>
      <c r="B48" s="105" t="str">
        <f>IFERROR(VLOOKUP($A48,'★共通（5-1-1）'!$A$9:$AH$126,2,FALSE)&amp;"","")</f>
        <v>介護報酬の見直し</v>
      </c>
      <c r="C48" s="106" t="str">
        <f>IFERROR(VLOOKUP($A48,'★共通（5-1-1）'!$A$9:$AH$126,3,FALSE)&amp;"","")</f>
        <v>①見守り機器等を導入した場合の夜勤職員配置加算等の見直し</v>
      </c>
      <c r="D48" s="105" t="str">
        <f>IFERROR(VLOOKUP($A48,'★共通（5-1-1）'!$A$9:$AH$126,4,FALSE)&amp;"","")</f>
        <v>夜勤職員配置加算</v>
      </c>
      <c r="E48" s="19" t="str">
        <f>IFERROR(VLOOKUP($A48,'★共通（5-1-1）'!$A$9:$AH$126,5,FALSE)&amp;"","")</f>
        <v/>
      </c>
      <c r="F48" s="106" t="str">
        <f>IFERROR(VLOOKUP($A48,'★共通（5-1-1）'!$A$9:$AH$126,6,FALSE)&amp;"","")</f>
        <v>・テクノロジーの活用により介護サービスの質の向上、業務効率化及び職員の負担軽減を推進していく観点から、令和２年度に実施された介護ロボット導入支援及び導入効果実証研究の結果等も踏まえ、夜勤職員配置加算等について、以下のとおり見直す。
　ア 介護老人福祉施設等における見守り機器を導入した場合の夜勤職員配置加算（夜勤を行う介護職員又は看護職員の数が「最低基準を 0.9 以上上回っている場合」）について、見守りセンサーの入所者に占める導入割合の基準を 15％から 10％に緩和する。
　イ 介護老人福祉施設等における見守り機器を導入した場合の夜勤職員配置加算について、全ての入所者について見守りセンサーを導入し、夜勤職員全員がインカム等の ICT を使用するとともに、職員の負担軽減や職員毎の効率化のばらつきに配慮し、安全体制やケアの質の確保、職員の負担軽減を要件として、「最低基準を 0.6 以上（②の人員配置基準の緩和が適用される場合は 0.8 以上）上回っている場合」に算定できる新たな区分を設ける。
　ウ イの加算の申請にあたっては、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ⅴ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v>
      </c>
      <c r="G48" s="107" t="str">
        <f>IFERROR(VLOOKUP($A48,'★共通（5-1-1）'!$A$9:$AH$126,14,FALSE)&amp;"","")</f>
        <v>117</v>
      </c>
      <c r="H48" s="107" t="str">
        <f>IFERROR(VLOOKUP($A48,'★共通（5-1-1）'!$A$9:$AH$126,15,FALSE)&amp;"","")</f>
        <v/>
      </c>
      <c r="I48" s="107" t="str">
        <f>IFERROR(VLOOKUP($A48,'★共通（5-1-1）'!$A$9:$AH$126,24,FALSE)&amp;"","")</f>
        <v/>
      </c>
      <c r="J48" s="107" t="str">
        <f>IFERROR(VLOOKUP($A48,'★共通（5-1-1）'!$A$9:$AH$126,28,FALSE)&amp;"","")</f>
        <v/>
      </c>
      <c r="K48" s="107" t="str">
        <f>IFERROR(VLOOKUP($A48,'★共通（5-1-1）'!$A$9:$AH$126,16,FALSE)&amp;"","")</f>
        <v/>
      </c>
      <c r="L48" s="107" t="str">
        <f>IFERROR(VLOOKUP($A48,'★共通（5-1-1）'!$A$9:$AH$126,26,FALSE)&amp;"","")</f>
        <v/>
      </c>
      <c r="M48" s="107" t="str">
        <f>IFERROR(VLOOKUP($A48,'★共通（5-1-1）'!$A$9:$AH$126,25,FALSE)&amp;"","")</f>
        <v/>
      </c>
      <c r="N48" s="61"/>
      <c r="O48" s="61"/>
      <c r="P48" s="61"/>
      <c r="Q48" s="61"/>
      <c r="R48" s="61"/>
    </row>
    <row r="49" spans="1:17" ht="321.75" customHeight="1">
      <c r="A49" s="105">
        <v>83</v>
      </c>
      <c r="B49" s="105" t="str">
        <f>IFERROR(VLOOKUP($A49,'★共通（5-1-1）'!$A$9:$AH$126,2,FALSE)&amp;"","")</f>
        <v>人員基準・設備基準</v>
      </c>
      <c r="C49" s="106" t="str">
        <f>IFERROR(VLOOKUP($A49,'★共通（5-1-1）'!$A$9:$AH$126,3,FALSE)&amp;"","")</f>
        <v xml:space="preserve">見守り機器を導入した場合の夜間における人員配置基準の緩和
</v>
      </c>
      <c r="D49" s="105" t="str">
        <f>IFERROR(VLOOKUP($A49,'★共通（5-1-1）'!$A$9:$AH$126,4,FALSE)&amp;"","")</f>
        <v/>
      </c>
      <c r="E49" s="19" t="str">
        <f>IFERROR(VLOOKUP($A49,'★共通（5-1-1）'!$A$9:$AH$126,5,FALSE)&amp;"","")</f>
        <v/>
      </c>
      <c r="F49" s="106" t="str">
        <f>IFERROR(VLOOKUP($A49,'★共通（5-1-1）'!$A$9:$AH$126,6,FALSE)&amp;"","")</f>
        <v>・テクノロジーの活用により介護サービスの質の向上、業務効率化及び職員の負担軽減を推進していく観点から、令和２年度に実施された介護ロボット導入支援及び導入効果実証研究の結果等も踏まえ、全ての入所者について見守りセンサーを導入し、夜勤職員全員がインカム等の ICT を使用するとともに、職員の負担軽減や職員毎の効率化のばらつきに配慮し、委員会の設置や職員に対する十分な休憩時間の確保等を含めた安全体制等の確保を行っていることを要件として、介護老人福祉施設（従来型）の利用定員 26人以上の場合の夜間の配置基準を緩和する。
具体的には、1日あたりの配置人員数として、利用者の数が 26 人以上 60 人以下の場合の配置人員数を現行の２人以上から 1.6 人以上に、同 61 人以上 80 人以下の場合の配置人員数を現行の３人以上から 2.4 人以上に、同 81 人以上 100 人以下の場合の配置人員数を現行の４人以上から 3.2 人以上に、同 101 人以上の場合は 3.2 に利用者の数が 100 を超えて 25 又はその端数を増すごとに 0.8 を加えて得た数以上に見直す。ただし、常時1人以上配置（利用者の数が６１人以上の場合は常時2人以上配置）するものとする。
人員配置基準の緩和の申請にあたっては、
　ⅰ 利用者の安全やケアの質の確保、職員の負担を軽減するための委員会の設置、
　ⅱ 職員に対する十分な休憩時間の確保等の勤務・雇用条件への配慮、
　ⅲ 緊急時の体制整備（近隣在住職員を中心とした緊急参集要員の確保等）、
　ⅳ 機器の不具合の定期チェックの実施（メーカーとの連携を含む）、
　ⅴ 職員に対するテクノロジー活用に関する教育の実施、
　ⅵ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v>
      </c>
      <c r="G49" s="107" t="str">
        <f>IFERROR(VLOOKUP($A49,'★共通（5-1-1）'!$A$9:$AH$126,14,FALSE)&amp;"","")</f>
        <v>118</v>
      </c>
      <c r="H49" s="107" t="str">
        <f>IFERROR(VLOOKUP($A49,'★共通（5-1-1）'!$A$9:$AH$126,15,FALSE)&amp;"","")</f>
        <v/>
      </c>
      <c r="I49" s="107" t="str">
        <f>IFERROR(VLOOKUP($A49,'★共通（5-1-1）'!$A$9:$AH$126,24,FALSE)&amp;"","")</f>
        <v/>
      </c>
      <c r="J49" s="107" t="str">
        <f>IFERROR(VLOOKUP($A49,'★共通（5-1-1）'!$A$9:$AH$126,28,FALSE)&amp;"","")</f>
        <v/>
      </c>
      <c r="K49" s="107" t="str">
        <f>IFERROR(VLOOKUP($A49,'★共通（5-1-1）'!$A$9:$AH$126,16,FALSE)&amp;"","")</f>
        <v/>
      </c>
      <c r="L49" s="107" t="str">
        <f>IFERROR(VLOOKUP($A49,'★共通（5-1-1）'!$A$9:$AH$126,26,FALSE)&amp;"","")</f>
        <v/>
      </c>
      <c r="M49" s="107" t="str">
        <f>IFERROR(VLOOKUP($A49,'★共通（5-1-1）'!$A$9:$AH$126,25,FALSE)&amp;"","")</f>
        <v/>
      </c>
    </row>
    <row r="50" spans="1:17" ht="274.5" customHeight="1">
      <c r="A50" s="105">
        <v>84</v>
      </c>
      <c r="B50" s="105" t="str">
        <f>IFERROR(VLOOKUP($A50,'★共通（5-1-1）'!$A$9:$AH$126,2,FALSE)&amp;"","")</f>
        <v>介護報酬の見直し</v>
      </c>
      <c r="C50" s="106" t="str">
        <f>IFERROR(VLOOKUP($A50,'★共通（5-1-1）'!$A$9:$AH$126,3,FALSE)&amp;"","")</f>
        <v>テクノロジーの活用によるサービスの質の向上や業務効率化の推進</v>
      </c>
      <c r="D50" s="105" t="str">
        <f>IFERROR(VLOOKUP($A50,'★共通（5-1-1）'!$A$9:$AH$126,4,FALSE)&amp;"","")</f>
        <v>介護老人福祉施設/
日常生活継続支援加算
特定施設入居者生活介護/
入居継続支援加算</v>
      </c>
      <c r="E50" s="19" t="str">
        <f>IFERROR(VLOOKUP($A50,'★共通（5-1-1）'!$A$9:$AH$126,5,FALSE)&amp;"","")</f>
        <v/>
      </c>
      <c r="F50" s="106" t="str">
        <f>IFERROR(VLOOKUP($A50,'★共通（5-1-1）'!$A$9:$AH$126,6,FALSE)&amp;"","")</f>
        <v>・介護事業者によるテクノロジーの活用によるサービスの質の向上、業務効率化及び職員の負担軽減の取組を評価する観点から、以下の見直しを行う。
　ア 介護老人福祉施設や特定施設入居者生活介護等において、テクノロジーを活用した複数の機器（見守りセンサー、インカム、記録ソフト等のICT、移乗支援機器）を活用し、利用者に対するケアのアセスメント評価や人員体制の見直しを PDCA サイクルによって継続して行っている場合については、日常生活継続支援加算及び入居継続支援加算の「介護福祉士数が常勤換算で入所者数が６又はその端数を増すごとに１以上」とする要件を、「７又はその端数を増すごとに１以上」とする。
要件緩和の申請にあたっては、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
　イ サービス提供体制強化加算について、新たに設ける区分の算定に当たり、施設系サービス及び介護付きホームに一つ以上の実施を求めるサービスの質の向上につながる取組の事項の一つにテクノロジーの活用を盛り込む。（※(1)③再掲）</v>
      </c>
      <c r="G50" s="107" t="str">
        <f>IFERROR(VLOOKUP($A50,'★共通（5-1-1）'!$A$9:$AH$126,14,FALSE)&amp;"","")</f>
        <v/>
      </c>
      <c r="H50" s="107" t="str">
        <f>IFERROR(VLOOKUP($A50,'★共通（5-1-1）'!$A$9:$AH$126,15,FALSE)&amp;"","")</f>
        <v/>
      </c>
      <c r="I50" s="107" t="str">
        <f>IFERROR(VLOOKUP($A50,'★共通（5-1-1）'!$A$9:$AH$126,24,FALSE)&amp;"","")</f>
        <v/>
      </c>
      <c r="J50" s="107" t="str">
        <f>IFERROR(VLOOKUP($A50,'★共通（5-1-1）'!$A$9:$AH$126,28,FALSE)&amp;"","")</f>
        <v/>
      </c>
      <c r="K50" s="107" t="str">
        <f>IFERROR(VLOOKUP($A50,'★共通（5-1-1）'!$A$9:$AH$126,16,FALSE)&amp;"","")</f>
        <v>119</v>
      </c>
      <c r="L50" s="107" t="str">
        <f>IFERROR(VLOOKUP($A50,'★共通（5-1-1）'!$A$9:$AH$126,26,FALSE)&amp;"","")</f>
        <v>119</v>
      </c>
      <c r="M50" s="107" t="str">
        <f>IFERROR(VLOOKUP($A50,'★共通（5-1-1）'!$A$9:$AH$126,25,FALSE)&amp;"","")</f>
        <v/>
      </c>
    </row>
    <row r="51" spans="1:17" ht="135.75" customHeight="1">
      <c r="A51" s="105">
        <v>85</v>
      </c>
      <c r="B51" s="105" t="str">
        <f>IFERROR(VLOOKUP($A51,'★共通（5-1-1）'!$A$9:$AH$126,2,FALSE)&amp;"","")</f>
        <v>運営基準の見直し</v>
      </c>
      <c r="C51" s="106" t="str">
        <f>IFERROR(VLOOKUP($A51,'★共通（5-1-1）'!$A$9:$AH$126,3,FALSE)&amp;"","")</f>
        <v>会議や多職種連携における ICT の活用</v>
      </c>
      <c r="D51" s="105" t="str">
        <f>IFERROR(VLOOKUP($A51,'★共通（5-1-1）'!$A$9:$AH$126,4,FALSE)&amp;"","")</f>
        <v/>
      </c>
      <c r="E51" s="19" t="str">
        <f>IFERROR(VLOOKUP($A51,'★共通（5-1-1）'!$A$9:$AH$126,5,FALSE)&amp;"","")</f>
        <v/>
      </c>
      <c r="F51" s="106" t="str">
        <f>IFERROR(VLOOKUP($A51,'★共通（5-1-1）'!$A$9:$AH$126,6,FALSE)&amp;"","")</f>
        <v>・運営基準や加算の要件等において実施が求められる各種会議等（利用者の居宅を訪問しての実施が求められるものを除く）について、感染防止や多職種連携の促進の観点から、以下の見直しを行う。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v>
      </c>
      <c r="G51" s="107" t="str">
        <f>IFERROR(VLOOKUP($A51,'★共通（5-1-1）'!$A$9:$AH$126,14,FALSE)&amp;"","")</f>
        <v>120</v>
      </c>
      <c r="H51" s="107" t="str">
        <f>IFERROR(VLOOKUP($A51,'★共通（5-1-1）'!$A$9:$AH$126,15,FALSE)&amp;"","")</f>
        <v>120</v>
      </c>
      <c r="I51" s="107" t="str">
        <f>IFERROR(VLOOKUP($A51,'★共通（5-1-1）'!$A$9:$AH$126,24,FALSE)&amp;"","")</f>
        <v>120</v>
      </c>
      <c r="J51" s="107" t="str">
        <f>IFERROR(VLOOKUP($A51,'★共通（5-1-1）'!$A$9:$AH$126,28,FALSE)&amp;"","")</f>
        <v>120</v>
      </c>
      <c r="K51" s="107" t="str">
        <f>IFERROR(VLOOKUP($A51,'★共通（5-1-1）'!$A$9:$AH$126,16,FALSE)&amp;"","")</f>
        <v>120</v>
      </c>
      <c r="L51" s="107" t="str">
        <f>IFERROR(VLOOKUP($A51,'★共通（5-1-1）'!$A$9:$AH$126,26,FALSE)&amp;"","")</f>
        <v>120</v>
      </c>
      <c r="M51" s="107" t="str">
        <f>IFERROR(VLOOKUP($A51,'★共通（5-1-1）'!$A$9:$AH$126,25,FALSE)&amp;"","")</f>
        <v>120</v>
      </c>
    </row>
    <row r="52" spans="1:17" ht="113.25" customHeight="1">
      <c r="A52" s="105">
        <v>90</v>
      </c>
      <c r="B52" s="105" t="str">
        <f>IFERROR(VLOOKUP($A52,'★共通（5-1-1）'!$A$9:$AH$126,2,FALSE)&amp;"","")</f>
        <v>人員基準・設備基準</v>
      </c>
      <c r="C52" s="106" t="str">
        <f>IFERROR(VLOOKUP($A52,'★共通（5-1-1）'!$A$9:$AH$126,3,FALSE)&amp;"","")</f>
        <v>認知症グループホームの夜勤職員体制の見直し</v>
      </c>
      <c r="D52" s="105" t="str">
        <f>IFERROR(VLOOKUP($A52,'★共通（5-1-1）'!$A$9:$AH$126,4,FALSE)&amp;"","")</f>
        <v/>
      </c>
      <c r="E52" s="19" t="str">
        <f>IFERROR(VLOOKUP($A52,'★共通（5-1-1）'!$A$9:$AH$126,5,FALSE)&amp;"","")</f>
        <v/>
      </c>
      <c r="F52" s="106" t="str">
        <f>IFERROR(VLOOKUP($A52,'★共通（5-1-1）'!$A$9:$AH$126,6,FALSE)&amp;"","")</f>
        <v>・１ユニットごとに夜勤１人以上の配置とされている認知症グループホームの夜間・深夜時間帯の職員体制について、１ユニットごとに１人夜勤の原則は維持（３ユニットであれば３人夜勤）した上で、利用者の安全確保や職員の負担にも留意しつつ、人材の有効活用を図る観点から、３ユニットの場合であって、各ユニットが同一階に隣接しており、職員が円滑に利用者の状況把握を行い、速やかな対応が可能な構造で、安全対策（マニュアルの策定、訓練の実施）をとっていることを要件に、例外的に夜勤２人以上の配置に緩和できることとし、事業所が夜勤職員体制を選択することを可能とする。併せて、３ユニット２人夜勤の配置にする場合の報酬を設定する。</v>
      </c>
      <c r="G52" s="107" t="str">
        <f>IFERROR(VLOOKUP($A52,'★共通（5-1-1）'!$A$9:$AH$126,14,FALSE)&amp;"","")</f>
        <v/>
      </c>
      <c r="H52" s="107" t="str">
        <f>IFERROR(VLOOKUP($A52,'★共通（5-1-1）'!$A$9:$AH$126,15,FALSE)&amp;"","")</f>
        <v/>
      </c>
      <c r="I52" s="107" t="str">
        <f>IFERROR(VLOOKUP($A52,'★共通（5-1-1）'!$A$9:$AH$126,24,FALSE)&amp;"","")</f>
        <v/>
      </c>
      <c r="J52" s="107" t="str">
        <f>IFERROR(VLOOKUP($A52,'★共通（5-1-1）'!$A$9:$AH$126,28,FALSE)&amp;"","")</f>
        <v/>
      </c>
      <c r="K52" s="107" t="str">
        <f>IFERROR(VLOOKUP($A52,'★共通（5-1-1）'!$A$9:$AH$126,16,FALSE)&amp;"","")</f>
        <v/>
      </c>
      <c r="L52" s="107" t="str">
        <f>IFERROR(VLOOKUP($A52,'★共通（5-1-1）'!$A$9:$AH$126,26,FALSE)&amp;"","")</f>
        <v/>
      </c>
      <c r="M52" s="107" t="str">
        <f>IFERROR(VLOOKUP($A52,'★共通（5-1-1）'!$A$9:$AH$126,25,FALSE)&amp;"","")</f>
        <v>125</v>
      </c>
    </row>
    <row r="53" spans="1:17" ht="90.75" customHeight="1">
      <c r="A53" s="105">
        <v>91</v>
      </c>
      <c r="B53" s="105" t="str">
        <f>IFERROR(VLOOKUP($A53,'★共通（5-1-1）'!$A$9:$AH$126,2,FALSE)&amp;"","")</f>
        <v>人員基準・設備基準</v>
      </c>
      <c r="C53" s="106" t="str">
        <f>IFERROR(VLOOKUP($A53,'★共通（5-1-1）'!$A$9:$AH$126,3,FALSE)&amp;"","")</f>
        <v>管理者交代時の研修の修了猶予措置</v>
      </c>
      <c r="D53" s="105" t="str">
        <f>IFERROR(VLOOKUP($A53,'★共通（5-1-1）'!$A$9:$AH$126,4,FALSE)&amp;"","")</f>
        <v/>
      </c>
      <c r="E53" s="19" t="str">
        <f>IFERROR(VLOOKUP($A53,'★共通（5-1-1）'!$A$9:$AH$126,5,FALSE)&amp;"","")</f>
        <v/>
      </c>
      <c r="F53" s="106" t="str">
        <f>IFERROR(VLOOKUP($A53,'★共通（5-1-1）'!$A$9:$AH$126,6,FALSE)&amp;"","")</f>
        <v xml:space="preserve">・管理者の要件とされている認知症介護実践者研修及び認知症対応型サービス事業管理者研修の修了について、研修の実施時期が自治体によって他律的に決定されるものであることを踏まえ、計画作成担当者に係る措置と同様に、管理者が交代する場合において、新たな管理者が、市町村からの推薦を受けて都道府県に研修の申し込みを行い、研修を修了することが確実に見込まれる場合は、研修を修了していなくてもよい取扱いとする。
なお、事業者の新規指定時には、管理者は原則どおり研修を修了していることを必要とする。
</v>
      </c>
      <c r="G53" s="107" t="str">
        <f>IFERROR(VLOOKUP($A53,'★共通（5-1-1）'!$A$9:$AH$126,14,FALSE)&amp;"","")</f>
        <v/>
      </c>
      <c r="H53" s="107" t="str">
        <f>IFERROR(VLOOKUP($A53,'★共通（5-1-1）'!$A$9:$AH$126,15,FALSE)&amp;"","")</f>
        <v/>
      </c>
      <c r="I53" s="107" t="str">
        <f>IFERROR(VLOOKUP($A53,'★共通（5-1-1）'!$A$9:$AH$126,24,FALSE)&amp;"","")</f>
        <v>126</v>
      </c>
      <c r="J53" s="107" t="str">
        <f>IFERROR(VLOOKUP($A53,'★共通（5-1-1）'!$A$9:$AH$126,28,FALSE)&amp;"","")</f>
        <v>126</v>
      </c>
      <c r="K53" s="107" t="str">
        <f>IFERROR(VLOOKUP($A53,'★共通（5-1-1）'!$A$9:$AH$126,16,FALSE)&amp;"","")</f>
        <v/>
      </c>
      <c r="L53" s="107" t="str">
        <f>IFERROR(VLOOKUP($A53,'★共通（5-1-1）'!$A$9:$AH$126,26,FALSE)&amp;"","")</f>
        <v/>
      </c>
      <c r="M53" s="107" t="str">
        <f>IFERROR(VLOOKUP($A53,'★共通（5-1-1）'!$A$9:$AH$126,25,FALSE)&amp;"","")</f>
        <v>126</v>
      </c>
      <c r="N53" s="55"/>
      <c r="O53" s="55"/>
    </row>
    <row r="54" spans="1:17" ht="236.25" customHeight="1">
      <c r="A54" s="105">
        <v>92</v>
      </c>
      <c r="B54" s="105" t="str">
        <f>IFERROR(VLOOKUP($A54,'★共通（5-1-1）'!$A$9:$AH$126,2,FALSE)&amp;"","")</f>
        <v>人員基準・設備基準</v>
      </c>
      <c r="C54" s="106" t="str">
        <f>IFERROR(VLOOKUP($A54,'★共通（5-1-1）'!$A$9:$AH$126,3,FALSE)&amp;"","")</f>
        <v>介護老人福祉施設等の人員配置基準の見直し</v>
      </c>
      <c r="D54" s="105" t="str">
        <f>IFERROR(VLOOKUP($A54,'★共通（5-1-1）'!$A$9:$AH$126,4,FALSE)&amp;"","")</f>
        <v/>
      </c>
      <c r="E54" s="19" t="str">
        <f>IFERROR(VLOOKUP($A54,'★共通（5-1-1）'!$A$9:$AH$126,5,FALSE)&amp;"","")</f>
        <v/>
      </c>
      <c r="F54" s="106" t="str">
        <f>IFERROR(VLOOKUP($A54,'★共通（5-1-1）'!$A$9:$AH$126,6,FALSE)&amp;"","")</f>
        <v>・特別養護老人ホーム及び地域密着型特別養護老人ホーム等の人員配置基準について、人材確保や職員定着の観点から、職員の勤務シフトを組みやすくするなどの取組を推進するとともに、入所者の処遇や職員の負担に配慮する観点から、食事、健康管理、衛生管理、生活相談等における役務の提供や設備の供与が入所者の身体的、精神的特性を配慮して適切に行われること、労働関係法令に基づき、職員の休憩時間や有給休暇等が適切に確保されていることなどの留意点を明示しつつ、以下の見直しを行う。
　ア 従来型とユニット型を併設する場合において、入所者の処遇に支障がない場合、介護・看護職員の兼務を可能とする。
　イ 広域型特別養護老人ホーム又は介護老人保健施設と小規模多機能型居宅介護事業所を併設する場合において、入所者の処遇や事業所の管理上支障がない場合、管理者・介護職員の兼務を可能とする。
　ウ サテライト型居住施設において、本体施設が特別養護老人ホーム・地域密着型特別養護老人ホームである場合に、本体施設の生活相談員により当該サテライト型居住施設の入居者の処遇が適切に行われると認められるときは、生活相談員を置かないことを可能とする。
　エ 地域密着型特別養護老人ホーム（サテライト型を除く）において、他の社会福祉施設等との連携を図ることにより当該地域密着型特別養護老人ホームの効果的な運営を期待することができる場合であって、入所者の処遇に支障がないときは、栄養士を置かないことを可能とする。</v>
      </c>
      <c r="G54" s="107" t="str">
        <f>IFERROR(VLOOKUP($A54,'★共通（5-1-1）'!$A$9:$AH$126,14,FALSE)&amp;"","")</f>
        <v/>
      </c>
      <c r="H54" s="107" t="str">
        <f>IFERROR(VLOOKUP($A54,'★共通（5-1-1）'!$A$9:$AH$126,15,FALSE)&amp;"","")</f>
        <v/>
      </c>
      <c r="I54" s="107" t="str">
        <f>IFERROR(VLOOKUP($A54,'★共通（5-1-1）'!$A$9:$AH$126,24,FALSE)&amp;"","")</f>
        <v>127
 -
130</v>
      </c>
      <c r="J54" s="107" t="str">
        <f>IFERROR(VLOOKUP($A54,'★共通（5-1-1）'!$A$9:$AH$126,28,FALSE)&amp;"","")</f>
        <v/>
      </c>
      <c r="K54" s="107" t="str">
        <f>IFERROR(VLOOKUP($A54,'★共通（5-1-1）'!$A$9:$AH$126,16,FALSE)&amp;"","")</f>
        <v/>
      </c>
      <c r="L54" s="107" t="str">
        <f>IFERROR(VLOOKUP($A54,'★共通（5-1-1）'!$A$9:$AH$126,26,FALSE)&amp;"","")</f>
        <v/>
      </c>
      <c r="M54" s="107" t="str">
        <f>IFERROR(VLOOKUP($A54,'★共通（5-1-1）'!$A$9:$AH$126,25,FALSE)&amp;"","")</f>
        <v/>
      </c>
    </row>
    <row r="55" spans="1:17" ht="184.5" customHeight="1">
      <c r="A55" s="105">
        <v>93</v>
      </c>
      <c r="B55" s="105" t="str">
        <f>IFERROR(VLOOKUP($A55,'★共通（5-1-1）'!$A$9:$AH$126,2,FALSE)&amp;"","")</f>
        <v>人員基準・設備基準</v>
      </c>
      <c r="C55" s="106" t="str">
        <f>IFERROR(VLOOKUP($A55,'★共通（5-1-1）'!$A$9:$AH$126,3,FALSE)&amp;"","")</f>
        <v>看護職員の配置基準の見直し</v>
      </c>
      <c r="D55" s="105" t="str">
        <f>IFERROR(VLOOKUP($A55,'★共通（5-1-1）'!$A$9:$AH$126,4,FALSE)&amp;"","")</f>
        <v/>
      </c>
      <c r="E55" s="19" t="str">
        <f>IFERROR(VLOOKUP($A55,'★共通（5-1-1）'!$A$9:$AH$126,5,FALSE)&amp;"","")</f>
        <v/>
      </c>
      <c r="F55" s="106" t="str">
        <f>IFERROR(VLOOKUP($A55,'★共通（5-1-1）'!$A$9:$AH$126,6,FALSE)&amp;"","")</f>
        <v xml:space="preserve">・短期入所生活介護における看護職員の配置基準について、看護職員の確保が困難な状況がある中で、人材を有効活用しながら、医療的ケアを行う体制の充実を図る観点から、以下の見直しを行う。
　ア 看護職員の配置が必須ではない単独型及び併設型かつ定員19 人以下の事業所について、看護職員を配置しなかった場合であっても、医療的ケアの必要な利用者への対応の充実を図るため、利用者の状態像に応じて必要がある場合には、看護職員を病院、診療所又は訪問看護ステーション等との密接かつ適切な連携により確保すること（当該連携により、看護職員が必要に応じてサービス提供日ごとに利用者の健康状態の確認を行うこと、当該事業所へ駆けつけることができる体制や適切な指示ができる連絡体制などを確保すること）を求めることとする。
　イ 看護職員の常勤１名以上の配置が求められている併設型かつ定員20 人以上の事業所について、類型・定員により必要とされる医療的ケアに差はないことを踏まえ、人材の有効活用を図る観点から、単独型及び併設型かつ定員19 人以下の事業所と同様の人員配置基準とする。
</v>
      </c>
      <c r="G55" s="107" t="str">
        <f>IFERROR(VLOOKUP($A55,'★共通（5-1-1）'!$A$9:$AH$126,14,FALSE)&amp;"","")</f>
        <v>131</v>
      </c>
      <c r="H55" s="107" t="str">
        <f>IFERROR(VLOOKUP($A55,'★共通（5-1-1）'!$A$9:$AH$126,15,FALSE)&amp;"","")</f>
        <v/>
      </c>
      <c r="I55" s="107" t="str">
        <f>IFERROR(VLOOKUP($A55,'★共通（5-1-1）'!$A$9:$AH$126,24,FALSE)&amp;"","")</f>
        <v/>
      </c>
      <c r="J55" s="107" t="str">
        <f>IFERROR(VLOOKUP($A55,'★共通（5-1-1）'!$A$9:$AH$126,28,FALSE)&amp;"","")</f>
        <v/>
      </c>
      <c r="K55" s="107" t="str">
        <f>IFERROR(VLOOKUP($A55,'★共通（5-1-1）'!$A$9:$AH$126,16,FALSE)&amp;"","")</f>
        <v/>
      </c>
      <c r="L55" s="107" t="str">
        <f>IFERROR(VLOOKUP($A55,'★共通（5-1-1）'!$A$9:$AH$126,26,FALSE)&amp;"","")</f>
        <v/>
      </c>
      <c r="M55" s="107" t="str">
        <f>IFERROR(VLOOKUP($A55,'★共通（5-1-1）'!$A$9:$AH$126,25,FALSE)&amp;"","")</f>
        <v/>
      </c>
    </row>
    <row r="56" spans="1:17" ht="111.75" customHeight="1">
      <c r="A56" s="105">
        <v>95</v>
      </c>
      <c r="B56" s="105" t="str">
        <f>IFERROR(VLOOKUP($A56,'★共通（5-1-1）'!$A$9:$AH$126,2,FALSE)&amp;"","")</f>
        <v>運営基準の見直し</v>
      </c>
      <c r="C56" s="106" t="str">
        <f>IFERROR(VLOOKUP($A56,'★共通（5-1-1）'!$A$9:$AH$126,3,FALSE)&amp;"","")</f>
        <v>外部評価に係る運営推進会議の活用</v>
      </c>
      <c r="D56" s="105" t="str">
        <f>IFERROR(VLOOKUP($A56,'★共通（5-1-1）'!$A$9:$AH$126,4,FALSE)&amp;"","")</f>
        <v/>
      </c>
      <c r="E56" s="19" t="str">
        <f>IFERROR(VLOOKUP($A56,'★共通（5-1-1）'!$A$9:$AH$126,5,FALSE)&amp;"","")</f>
        <v/>
      </c>
      <c r="F56" s="106" t="str">
        <f>IFERROR(VLOOKUP($A56,'★共通（5-1-1）'!$A$9:$AH$126,6,FALSE)&amp;"","")</f>
        <v>・認知症グループホームにおいて求められている「第三者による外部評価」について、業務効率化の観点から、既存の外部評価（都道府県が指定する外部評価機関によるサービスの評価）は維持した上で、小規模多機能型居宅介護等と同様に、自らその提供するサービスの質の評価（自己評価）を行い、これを市町村や地域包括支援センター等の公正・中立な立場にある第三者が出席する運営推進会議に報告し、評価を受けた上で公表する仕組みを制度的に位置付け、当該運営推進会議と既存の外部評価による評価のいずれかから「第三者による外部評価」を受けることとする。</v>
      </c>
      <c r="G56" s="107" t="str">
        <f>IFERROR(VLOOKUP($A56,'★共通（5-1-1）'!$A$9:$AH$126,14,FALSE)&amp;"","")</f>
        <v/>
      </c>
      <c r="H56" s="107" t="str">
        <f>IFERROR(VLOOKUP($A56,'★共通（5-1-1）'!$A$9:$AH$126,15,FALSE)&amp;"","")</f>
        <v/>
      </c>
      <c r="I56" s="107" t="str">
        <f>IFERROR(VLOOKUP($A56,'★共通（5-1-1）'!$A$9:$AH$126,24,FALSE)&amp;"","")</f>
        <v/>
      </c>
      <c r="J56" s="107" t="str">
        <f>IFERROR(VLOOKUP($A56,'★共通（5-1-1）'!$A$9:$AH$126,28,FALSE)&amp;"","")</f>
        <v/>
      </c>
      <c r="K56" s="107" t="str">
        <f>IFERROR(VLOOKUP($A56,'★共通（5-1-1）'!$A$9:$AH$126,16,FALSE)&amp;"","")</f>
        <v/>
      </c>
      <c r="L56" s="107" t="str">
        <f>IFERROR(VLOOKUP($A56,'★共通（5-1-1）'!$A$9:$AH$126,26,FALSE)&amp;"","")</f>
        <v/>
      </c>
      <c r="M56" s="107" t="str">
        <f>IFERROR(VLOOKUP($A56,'★共通（5-1-1）'!$A$9:$AH$126,25,FALSE)&amp;"","")</f>
        <v>133</v>
      </c>
    </row>
    <row r="57" spans="1:17" ht="59.25" customHeight="1">
      <c r="A57" s="105">
        <v>96</v>
      </c>
      <c r="B57" s="105" t="str">
        <f>IFERROR(VLOOKUP($A57,'★共通（5-1-1）'!$A$9:$AH$126,2,FALSE)&amp;"","")</f>
        <v>人員基準・設備基準</v>
      </c>
      <c r="C57" s="106" t="str">
        <f>IFERROR(VLOOKUP($A57,'★共通（5-1-1）'!$A$9:$AH$126,3,FALSE)&amp;"","")</f>
        <v>計画作成担当者の配置基準の緩和</v>
      </c>
      <c r="D57" s="105" t="str">
        <f>IFERROR(VLOOKUP($A57,'★共通（5-1-1）'!$A$9:$AH$126,4,FALSE)&amp;"","")</f>
        <v/>
      </c>
      <c r="E57" s="19" t="str">
        <f>IFERROR(VLOOKUP($A57,'★共通（5-1-1）'!$A$9:$AH$126,5,FALSE)&amp;"","")</f>
        <v/>
      </c>
      <c r="F57" s="106" t="str">
        <f>IFERROR(VLOOKUP($A57,'★共通（5-1-1）'!$A$9:$AH$126,6,FALSE)&amp;"","")</f>
        <v>・認知症グループホームにおいて、人材の有効活用を図る観点から、介護支援専門員である計画作成担当者の配置について、ユニットごとに１名以上の配置から、事業所ごとに１名以上の配置に緩和する。</v>
      </c>
      <c r="G57" s="107" t="str">
        <f>IFERROR(VLOOKUP($A57,'★共通（5-1-1）'!$A$9:$AH$126,14,FALSE)&amp;"","")</f>
        <v/>
      </c>
      <c r="H57" s="107" t="str">
        <f>IFERROR(VLOOKUP($A57,'★共通（5-1-1）'!$A$9:$AH$126,15,FALSE)&amp;"","")</f>
        <v/>
      </c>
      <c r="I57" s="107" t="str">
        <f>IFERROR(VLOOKUP($A57,'★共通（5-1-1）'!$A$9:$AH$126,24,FALSE)&amp;"","")</f>
        <v/>
      </c>
      <c r="J57" s="107" t="str">
        <f>IFERROR(VLOOKUP($A57,'★共通（5-1-1）'!$A$9:$AH$126,28,FALSE)&amp;"","")</f>
        <v/>
      </c>
      <c r="K57" s="107" t="str">
        <f>IFERROR(VLOOKUP($A57,'★共通（5-1-1）'!$A$9:$AH$126,16,FALSE)&amp;"","")</f>
        <v/>
      </c>
      <c r="L57" s="107" t="str">
        <f>IFERROR(VLOOKUP($A57,'★共通（5-1-1）'!$A$9:$AH$126,26,FALSE)&amp;"","")</f>
        <v/>
      </c>
      <c r="M57" s="107" t="str">
        <f>IFERROR(VLOOKUP($A57,'★共通（5-1-1）'!$A$9:$AH$126,25,FALSE)&amp;"","")</f>
        <v>134</v>
      </c>
    </row>
    <row r="58" spans="1:17" ht="102.75" customHeight="1">
      <c r="A58" s="105">
        <v>97</v>
      </c>
      <c r="B58" s="105" t="str">
        <f>IFERROR(VLOOKUP($A58,'★共通（5-1-1）'!$A$9:$AH$126,2,FALSE)&amp;"","")</f>
        <v>人員基準・設備基準</v>
      </c>
      <c r="C58" s="106" t="str">
        <f>IFERROR(VLOOKUP($A58,'★共通（5-1-1）'!$A$9:$AH$126,3,FALSE)&amp;"","")</f>
        <v>利用者への説明・同意等に係る見直し</v>
      </c>
      <c r="D58" s="105" t="str">
        <f>IFERROR(VLOOKUP($A58,'★共通（5-1-1）'!$A$9:$AH$126,4,FALSE)&amp;"","")</f>
        <v/>
      </c>
      <c r="E58" s="19" t="str">
        <f>IFERROR(VLOOKUP($A58,'★共通（5-1-1）'!$A$9:$AH$126,5,FALSE)&amp;"","")</f>
        <v/>
      </c>
      <c r="F58" s="106" t="str">
        <f>IFERROR(VLOOKUP($A58,'★共通（5-1-1）'!$A$9:$AH$126,6,FALSE)&amp;"","")</f>
        <v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v>
      </c>
      <c r="G58" s="107" t="str">
        <f>IFERROR(VLOOKUP($A58,'★共通（5-1-1）'!$A$9:$AH$126,14,FALSE)&amp;"","")</f>
        <v>136</v>
      </c>
      <c r="H58" s="107" t="str">
        <f>IFERROR(VLOOKUP($A58,'★共通（5-1-1）'!$A$9:$AH$126,15,FALSE)&amp;"","")</f>
        <v>136</v>
      </c>
      <c r="I58" s="107" t="str">
        <f>IFERROR(VLOOKUP($A58,'★共通（5-1-1）'!$A$9:$AH$126,24,FALSE)&amp;"","")</f>
        <v>136</v>
      </c>
      <c r="J58" s="107" t="str">
        <f>IFERROR(VLOOKUP($A58,'★共通（5-1-1）'!$A$9:$AH$126,28,FALSE)&amp;"","")</f>
        <v>136</v>
      </c>
      <c r="K58" s="107" t="str">
        <f>IFERROR(VLOOKUP($A58,'★共通（5-1-1）'!$A$9:$AH$126,16,FALSE)&amp;"","")</f>
        <v>136</v>
      </c>
      <c r="L58" s="107" t="str">
        <f>IFERROR(VLOOKUP($A58,'★共通（5-1-1）'!$A$9:$AH$126,26,FALSE)&amp;"","")</f>
        <v>136</v>
      </c>
      <c r="M58" s="107" t="str">
        <f>IFERROR(VLOOKUP($A58,'★共通（5-1-1）'!$A$9:$AH$126,25,FALSE)&amp;"","")</f>
        <v>136</v>
      </c>
    </row>
    <row r="59" spans="1:17" ht="89.25" customHeight="1">
      <c r="A59" s="105">
        <v>98</v>
      </c>
      <c r="B59" s="105" t="str">
        <f>IFERROR(VLOOKUP($A59,'★共通（5-1-1）'!$A$9:$AH$126,2,FALSE)&amp;"","")</f>
        <v>基本方針・指定基準等</v>
      </c>
      <c r="C59" s="106" t="str">
        <f>IFERROR(VLOOKUP($A59,'★共通（5-1-1）'!$A$9:$AH$126,3,FALSE)&amp;"","")</f>
        <v>員数の記載や変更届出の明確化</v>
      </c>
      <c r="D59" s="105" t="str">
        <f>IFERROR(VLOOKUP($A59,'★共通（5-1-1）'!$A$9:$AH$126,4,FALSE)&amp;"","")</f>
        <v/>
      </c>
      <c r="E59" s="19" t="str">
        <f>IFERROR(VLOOKUP($A59,'★共通（5-1-1）'!$A$9:$AH$126,5,FALSE)&amp;"","")</f>
        <v/>
      </c>
      <c r="F59" s="106" t="str">
        <f>IFERROR(VLOOKUP($A59,'★共通（5-1-1）'!$A$9:$AH$126,6,FALSE)&amp;"","")</f>
        <v>・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v>
      </c>
      <c r="G59" s="107" t="str">
        <f>IFERROR(VLOOKUP($A59,'★共通（5-1-1）'!$A$9:$AH$126,14,FALSE)&amp;"","")</f>
        <v>137</v>
      </c>
      <c r="H59" s="107" t="str">
        <f>IFERROR(VLOOKUP($A59,'★共通（5-1-1）'!$A$9:$AH$126,15,FALSE)&amp;"","")</f>
        <v>137</v>
      </c>
      <c r="I59" s="107" t="str">
        <f>IFERROR(VLOOKUP($A59,'★共通（5-1-1）'!$A$9:$AH$126,24,FALSE)&amp;"","")</f>
        <v>137</v>
      </c>
      <c r="J59" s="107" t="str">
        <f>IFERROR(VLOOKUP($A59,'★共通（5-1-1）'!$A$9:$AH$126,28,FALSE)&amp;"","")</f>
        <v>137</v>
      </c>
      <c r="K59" s="107" t="str">
        <f>IFERROR(VLOOKUP($A59,'★共通（5-1-1）'!$A$9:$AH$126,16,FALSE)&amp;"","")</f>
        <v>137</v>
      </c>
      <c r="L59" s="107" t="str">
        <f>IFERROR(VLOOKUP($A59,'★共通（5-1-1）'!$A$9:$AH$126,26,FALSE)&amp;"","")</f>
        <v>137</v>
      </c>
      <c r="M59" s="107" t="str">
        <f>IFERROR(VLOOKUP($A59,'★共通（5-1-1）'!$A$9:$AH$126,25,FALSE)&amp;"","")</f>
        <v>137</v>
      </c>
    </row>
    <row r="60" spans="1:17" ht="87" customHeight="1">
      <c r="A60" s="105">
        <v>99</v>
      </c>
      <c r="B60" s="105" t="str">
        <f>IFERROR(VLOOKUP($A60,'★共通（5-1-1）'!$A$9:$AH$126,2,FALSE)&amp;"","")</f>
        <v>運営基準の見直し</v>
      </c>
      <c r="C60" s="106" t="str">
        <f>IFERROR(VLOOKUP($A60,'★共通（5-1-1）'!$A$9:$AH$126,3,FALSE)&amp;"","")</f>
        <v>記録の保存等に係る見直し</v>
      </c>
      <c r="D60" s="105" t="str">
        <f>IFERROR(VLOOKUP($A60,'★共通（5-1-1）'!$A$9:$AH$126,4,FALSE)&amp;"","")</f>
        <v/>
      </c>
      <c r="E60" s="19" t="str">
        <f>IFERROR(VLOOKUP($A60,'★共通（5-1-1）'!$A$9:$AH$126,5,FALSE)&amp;"","")</f>
        <v/>
      </c>
      <c r="F60" s="106" t="str">
        <f>IFERROR(VLOOKUP($A60,'★共通（5-1-1）'!$A$9:$AH$126,6,FALSE)&amp;"","")</f>
        <v>・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v>
      </c>
      <c r="G60" s="107" t="str">
        <f>IFERROR(VLOOKUP($A60,'★共通（5-1-1）'!$A$9:$AH$126,14,FALSE)&amp;"","")</f>
        <v>138</v>
      </c>
      <c r="H60" s="107" t="str">
        <f>IFERROR(VLOOKUP($A60,'★共通（5-1-1）'!$A$9:$AH$126,15,FALSE)&amp;"","")</f>
        <v>138</v>
      </c>
      <c r="I60" s="107" t="str">
        <f>IFERROR(VLOOKUP($A60,'★共通（5-1-1）'!$A$9:$AH$126,24,FALSE)&amp;"","")</f>
        <v>138</v>
      </c>
      <c r="J60" s="107" t="str">
        <f>IFERROR(VLOOKUP($A60,'★共通（5-1-1）'!$A$9:$AH$126,28,FALSE)&amp;"","")</f>
        <v>138</v>
      </c>
      <c r="K60" s="107" t="str">
        <f>IFERROR(VLOOKUP($A60,'★共通（5-1-1）'!$A$9:$AH$126,16,FALSE)&amp;"","")</f>
        <v>138</v>
      </c>
      <c r="L60" s="107" t="str">
        <f>IFERROR(VLOOKUP($A60,'★共通（5-1-1）'!$A$9:$AH$126,26,FALSE)&amp;"","")</f>
        <v>138</v>
      </c>
      <c r="M60" s="107" t="str">
        <f>IFERROR(VLOOKUP($A60,'★共通（5-1-1）'!$A$9:$AH$126,25,FALSE)&amp;"","")</f>
        <v>138</v>
      </c>
    </row>
    <row r="61" spans="1:17" ht="74.25" customHeight="1">
      <c r="A61" s="105">
        <v>100</v>
      </c>
      <c r="B61" s="105" t="str">
        <f>IFERROR(VLOOKUP($A61,'★共通（5-1-1）'!$A$9:$AH$126,2,FALSE)&amp;"","")</f>
        <v>運営基準の見直し</v>
      </c>
      <c r="C61" s="106" t="str">
        <f>IFERROR(VLOOKUP($A61,'★共通（5-1-1）'!$A$9:$AH$126,3,FALSE)&amp;"","")</f>
        <v>運営規程等の掲示に係る見直し</v>
      </c>
      <c r="D61" s="105" t="str">
        <f>IFERROR(VLOOKUP($A61,'★共通（5-1-1）'!$A$9:$AH$126,4,FALSE)&amp;"","")</f>
        <v/>
      </c>
      <c r="E61" s="19" t="str">
        <f>IFERROR(VLOOKUP($A61,'★共通（5-1-1）'!$A$9:$AH$126,5,FALSE)&amp;"","")</f>
        <v/>
      </c>
      <c r="F61" s="106" t="str">
        <f>IFERROR(VLOOKUP($A61,'★共通（5-1-1）'!$A$9:$AH$126,6,FALSE)&amp;"","")</f>
        <v>・介護サービス事業者の業務負担軽減や利用者の利便性の向上を図る観点から、運営規程等の重要事項について、事業所の掲示だけでなく、閲覧可能な形でファイル等で備え置くこと等を可能とする。</v>
      </c>
      <c r="G61" s="107" t="str">
        <f>IFERROR(VLOOKUP($A61,'★共通（5-1-1）'!$A$9:$AH$126,14,FALSE)&amp;"","")</f>
        <v>139</v>
      </c>
      <c r="H61" s="107" t="str">
        <f>IFERROR(VLOOKUP($A61,'★共通（5-1-1）'!$A$9:$AH$126,15,FALSE)&amp;"","")</f>
        <v>139</v>
      </c>
      <c r="I61" s="107" t="str">
        <f>IFERROR(VLOOKUP($A61,'★共通（5-1-1）'!$A$9:$AH$126,24,FALSE)&amp;"","")</f>
        <v>139</v>
      </c>
      <c r="J61" s="107" t="str">
        <f>IFERROR(VLOOKUP($A61,'★共通（5-1-1）'!$A$9:$AH$126,28,FALSE)&amp;"","")</f>
        <v>139</v>
      </c>
      <c r="K61" s="107" t="str">
        <f>IFERROR(VLOOKUP($A61,'★共通（5-1-1）'!$A$9:$AH$126,16,FALSE)&amp;"","")</f>
        <v>139</v>
      </c>
      <c r="L61" s="107" t="str">
        <f>IFERROR(VLOOKUP($A61,'★共通（5-1-1）'!$A$9:$AH$126,26,FALSE)&amp;"","")</f>
        <v>139</v>
      </c>
      <c r="M61" s="107" t="str">
        <f>IFERROR(VLOOKUP($A61,'★共通（5-1-1）'!$A$9:$AH$126,25,FALSE)&amp;"","")</f>
        <v>139</v>
      </c>
    </row>
    <row r="62" spans="1:17" ht="125.25" customHeight="1">
      <c r="A62" s="105">
        <v>101</v>
      </c>
      <c r="B62" s="105" t="str">
        <f>IFERROR(VLOOKUP($A62,'★共通（5-1-1）'!$A$9:$AH$126,2,FALSE)&amp;"","")</f>
        <v>介護報酬の見直し</v>
      </c>
      <c r="C62" s="106" t="str">
        <f>IFERROR(VLOOKUP($A62,'★共通（5-1-1）'!$A$9:$AH$126,3,FALSE)&amp;"","")</f>
        <v>同一建物減算適用時等の区分支給限度基準額の計算方法の適正化</v>
      </c>
      <c r="D62" s="105" t="str">
        <f>IFERROR(VLOOKUP($A62,'★共通（5-1-1）'!$A$9:$AH$126,4,FALSE)&amp;"","")</f>
        <v>同一建物減算</v>
      </c>
      <c r="E62" s="19" t="str">
        <f>IFERROR(VLOOKUP($A62,'★共通（5-1-1）'!$A$9:$AH$126,5,FALSE)&amp;"","")</f>
        <v/>
      </c>
      <c r="F62" s="106" t="str">
        <f>IFERROR(VLOOKUP($A62,'★共通（5-1-1）'!$A$9:$AH$126,6,FALSE)&amp;"","")</f>
        <v xml:space="preserve">・通所系サービス、多機能系サービスについて、同一建物等居住者に係る減算の適用を受ける者と当該減算の適用を受けない者との公平性の観点から、当該減算等の適用を受ける者の区分支給限度基準額の管理において、減算等の適用前の単位数を用いることとする。
また、通所介護、通所リハビリテーションについて、通常規模型のサービスを利用する者と大規模型のサービスを利用する者との公平性の観点から、大規模型の報酬が適用される事業所を利用する者の区分支給限度基準額の管理において、通常規模型の単位数を用いることとする。
</v>
      </c>
      <c r="G62" s="107" t="str">
        <f>IFERROR(VLOOKUP($A62,'★共通（5-1-1）'!$A$9:$AH$126,14,FALSE)&amp;"","")</f>
        <v/>
      </c>
      <c r="H62" s="107" t="str">
        <f>IFERROR(VLOOKUP($A62,'★共通（5-1-1）'!$A$9:$AH$126,15,FALSE)&amp;"","")</f>
        <v/>
      </c>
      <c r="I62" s="107" t="str">
        <f>IFERROR(VLOOKUP($A62,'★共通（5-1-1）'!$A$9:$AH$126,24,FALSE)&amp;"","")</f>
        <v>142</v>
      </c>
      <c r="J62" s="107" t="str">
        <f>IFERROR(VLOOKUP($A62,'★共通（5-1-1）'!$A$9:$AH$126,28,FALSE)&amp;"","")</f>
        <v>142</v>
      </c>
      <c r="K62" s="107" t="str">
        <f>IFERROR(VLOOKUP($A62,'★共通（5-1-1）'!$A$9:$AH$126,16,FALSE)&amp;"","")</f>
        <v/>
      </c>
      <c r="L62" s="107" t="str">
        <f>IFERROR(VLOOKUP($A62,'★共通（5-1-1）'!$A$9:$AH$126,26,FALSE)&amp;"","")</f>
        <v/>
      </c>
      <c r="M62" s="107" t="str">
        <f>IFERROR(VLOOKUP($A62,'★共通（5-1-1）'!$A$9:$AH$126,25,FALSE)&amp;"","")</f>
        <v/>
      </c>
    </row>
    <row r="63" spans="1:17" ht="80.25" customHeight="1">
      <c r="A63" s="105">
        <v>110</v>
      </c>
      <c r="B63" s="105" t="str">
        <f>IFERROR(VLOOKUP($A63,'★共通（5-1-1）'!$A$9:$AH$126,2,FALSE)&amp;"","")</f>
        <v>介護報酬の見直し</v>
      </c>
      <c r="C63" s="106" t="str">
        <f>IFERROR(VLOOKUP($A63,'★共通（5-1-1）'!$A$9:$AH$126,3,FALSE)&amp;"","")</f>
        <v>介護職員処遇改善加算（Ⅳ）及び（Ⅴ）の廃止</v>
      </c>
      <c r="D63" s="105" t="str">
        <f>IFERROR(VLOOKUP($A63,'★共通（5-1-1）'!$A$9:$AH$126,4,FALSE)&amp;"","")</f>
        <v>介護職員処遇改善加算（Ⅳ）廃止
介護職員処遇改善加算（Ⅴ）廃止</v>
      </c>
      <c r="E63" s="19" t="str">
        <f>IFERROR(VLOOKUP($A63,'★共通（5-1-1）'!$A$9:$AH$126,5,FALSE)&amp;"","")</f>
        <v/>
      </c>
      <c r="F63" s="106" t="str">
        <f>IFERROR(VLOOKUP($A63,'★共通（5-1-1）'!$A$9:$AH$126,6,FALSE)&amp;"","")</f>
        <v>・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v>
      </c>
      <c r="G63" s="107" t="str">
        <f>IFERROR(VLOOKUP($A63,'★共通（5-1-1）'!$A$9:$AH$126,14,FALSE)&amp;"","")</f>
        <v>151</v>
      </c>
      <c r="H63" s="107" t="str">
        <f>IFERROR(VLOOKUP($A63,'★共通（5-1-1）'!$A$9:$AH$126,15,FALSE)&amp;"","")</f>
        <v>151</v>
      </c>
      <c r="I63" s="107" t="str">
        <f>IFERROR(VLOOKUP($A63,'★共通（5-1-1）'!$A$9:$AH$126,24,FALSE)&amp;"","")</f>
        <v>151</v>
      </c>
      <c r="J63" s="107" t="str">
        <f>IFERROR(VLOOKUP($A63,'★共通（5-1-1）'!$A$9:$AH$126,28,FALSE)&amp;"","")</f>
        <v>151</v>
      </c>
      <c r="K63" s="107" t="str">
        <f>IFERROR(VLOOKUP($A63,'★共通（5-1-1）'!$A$9:$AH$126,16,FALSE)&amp;"","")</f>
        <v>151</v>
      </c>
      <c r="L63" s="107" t="str">
        <f>IFERROR(VLOOKUP($A63,'★共通（5-1-1）'!$A$9:$AH$126,26,FALSE)&amp;"","")</f>
        <v>151</v>
      </c>
      <c r="M63" s="107" t="str">
        <f>IFERROR(VLOOKUP($A63,'★共通（5-1-1）'!$A$9:$AH$126,25,FALSE)&amp;"","")</f>
        <v>151</v>
      </c>
      <c r="N63" s="55"/>
      <c r="O63" s="55"/>
      <c r="P63" s="55"/>
      <c r="Q63" s="55"/>
    </row>
    <row r="64" spans="1:17" ht="99" customHeight="1">
      <c r="A64" s="105">
        <v>116</v>
      </c>
      <c r="B64" s="105" t="str">
        <f>IFERROR(VLOOKUP($A64,'★共通（5-1-1）'!$A$9:$AH$126,2,FALSE)&amp;"","")</f>
        <v>運営基準の見直し</v>
      </c>
      <c r="C64" s="106" t="str">
        <f>IFERROR(VLOOKUP($A64,'★共通（5-1-1）'!$A$9:$AH$126,3,FALSE)&amp;"","")</f>
        <v>高齢者虐待防止の推進</v>
      </c>
      <c r="D64" s="105" t="str">
        <f>IFERROR(VLOOKUP($A64,'★共通（5-1-1）'!$A$9:$AH$126,4,FALSE)&amp;"","")</f>
        <v/>
      </c>
      <c r="E64" s="19" t="str">
        <f>IFERROR(VLOOKUP($A64,'★共通（5-1-1）'!$A$9:$AH$126,5,FALSE)&amp;"","")</f>
        <v/>
      </c>
      <c r="F64" s="106" t="str">
        <f>IFERROR(VLOOKUP($A64,'★共通（5-1-1）'!$A$9:$AH$126,6,FALSE)&amp;"","")</f>
        <v>・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v>
      </c>
      <c r="G64" s="107" t="str">
        <f>IFERROR(VLOOKUP($A64,'★共通（5-1-1）'!$A$9:$AH$126,14,FALSE)&amp;"","")</f>
        <v>159</v>
      </c>
      <c r="H64" s="107" t="str">
        <f>IFERROR(VLOOKUP($A64,'★共通（5-1-1）'!$A$9:$AH$126,15,FALSE)&amp;"","")</f>
        <v>159</v>
      </c>
      <c r="I64" s="107" t="str">
        <f>IFERROR(VLOOKUP($A64,'★共通（5-1-1）'!$A$9:$AH$126,24,FALSE)&amp;"","")</f>
        <v>159</v>
      </c>
      <c r="J64" s="107" t="str">
        <f>IFERROR(VLOOKUP($A64,'★共通（5-1-1）'!$A$9:$AH$126,28,FALSE)&amp;"","")</f>
        <v>159</v>
      </c>
      <c r="K64" s="107" t="str">
        <f>IFERROR(VLOOKUP($A64,'★共通（5-1-1）'!$A$9:$AH$126,16,FALSE)&amp;"","")</f>
        <v>159</v>
      </c>
      <c r="L64" s="107" t="str">
        <f>IFERROR(VLOOKUP($A64,'★共通（5-1-1）'!$A$9:$AH$126,26,FALSE)&amp;"","")</f>
        <v>159</v>
      </c>
      <c r="M64" s="107" t="str">
        <f>IFERROR(VLOOKUP($A64,'★共通（5-1-1）'!$A$9:$AH$126,25,FALSE)&amp;"","")</f>
        <v>159</v>
      </c>
    </row>
    <row r="65" spans="1:13" ht="91.5" customHeight="1">
      <c r="A65" s="105">
        <v>117</v>
      </c>
      <c r="B65" s="105" t="str">
        <f>IFERROR(VLOOKUP($A65,'★共通（5-1-1）'!$A$9:$AH$126,2,FALSE)&amp;"","")</f>
        <v>基本方針・指定基準等</v>
      </c>
      <c r="C65" s="106" t="str">
        <f>IFERROR(VLOOKUP($A65,'★共通（5-1-1）'!$A$9:$AH$126,3,FALSE)&amp;"","")</f>
        <v>基準費用額の見直し</v>
      </c>
      <c r="D65" s="105" t="str">
        <f>IFERROR(VLOOKUP($A65,'★共通（5-1-1）'!$A$9:$AH$126,4,FALSE)&amp;"","")</f>
        <v/>
      </c>
      <c r="E65" s="19" t="str">
        <f>IFERROR(VLOOKUP($A65,'★共通（5-1-1）'!$A$9:$AH$126,5,FALSE)&amp;"","")</f>
        <v/>
      </c>
      <c r="F65" s="106" t="str">
        <f>IFERROR(VLOOKUP($A65,'★共通（5-1-1）'!$A$9:$AH$126,6,FALSE)&amp;"","")</f>
        <v>・介護保険施設における食費の基準費用額について、令和２年度介護事業経営実態調査結果から算出した介護保険施設の食費の平均的な費用の額との差の状況を踏まえ、利用者負担への影響も勘案しつつ、必要な対応を行う。</v>
      </c>
      <c r="G65" s="107" t="str">
        <f>IFERROR(VLOOKUP($A65,'★共通（5-1-1）'!$A$9:$AH$126,14,FALSE)&amp;"","")</f>
        <v>160</v>
      </c>
      <c r="H65" s="107" t="str">
        <f>IFERROR(VLOOKUP($A65,'★共通（5-1-1）'!$A$9:$AH$126,15,FALSE)&amp;"","")</f>
        <v>160</v>
      </c>
      <c r="I65" s="107" t="str">
        <f>IFERROR(VLOOKUP($A65,'★共通（5-1-1）'!$A$9:$AH$126,24,FALSE)&amp;"","")</f>
        <v/>
      </c>
      <c r="J65" s="107" t="str">
        <f>IFERROR(VLOOKUP($A65,'★共通（5-1-1）'!$A$9:$AH$126,28,FALSE)&amp;"","")</f>
        <v/>
      </c>
      <c r="K65" s="107" t="str">
        <f>IFERROR(VLOOKUP($A65,'★共通（5-1-1）'!$A$9:$AH$126,16,FALSE)&amp;"","")</f>
        <v/>
      </c>
      <c r="L65" s="107" t="str">
        <f>IFERROR(VLOOKUP($A65,'★共通（5-1-1）'!$A$9:$AH$126,26,FALSE)&amp;"","")</f>
        <v/>
      </c>
      <c r="M65" s="107" t="str">
        <f>IFERROR(VLOOKUP($A65,'★共通（5-1-1）'!$A$9:$AH$126,25,FALSE)&amp;"","")</f>
        <v/>
      </c>
    </row>
    <row r="66" spans="1:13" ht="212.25" customHeight="1">
      <c r="A66" s="105">
        <v>118</v>
      </c>
      <c r="B66" s="105" t="str">
        <f>IFERROR(VLOOKUP($A66,'★共通（5-1-1）'!$A$9:$AH$126,2,FALSE)&amp;"","")</f>
        <v>基本方針・指定基準等</v>
      </c>
      <c r="C66" s="106" t="str">
        <f>IFERROR(VLOOKUP($A66,'★共通（5-1-1）'!$A$9:$AH$126,3,FALSE)&amp;"","")</f>
        <v>地域区分</v>
      </c>
      <c r="D66" s="105" t="str">
        <f>IFERROR(VLOOKUP($A66,'★共通（5-1-1）'!$A$9:$AH$126,4,FALSE)&amp;"","")</f>
        <v/>
      </c>
      <c r="E66" s="19" t="str">
        <f>IFERROR(VLOOKUP($A66,'★共通（5-1-1）'!$A$9:$AH$126,5,FALSE)&amp;"","")</f>
        <v/>
      </c>
      <c r="F66" s="106" t="str">
        <f>IFERROR(VLOOKUP($A66,'★共通（5-1-1）'!$A$9:$AH$126,6,FALSE)&amp;"","")</f>
        <v>・地域区分については、「居宅介護支援事業所の管理者要件等に関する審議報告」（令和元年12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v>
      </c>
      <c r="G66" s="107" t="str">
        <f>IFERROR(VLOOKUP($A66,'★共通（5-1-1）'!$A$9:$AH$126,14,FALSE)&amp;"","")</f>
        <v>161
・
162</v>
      </c>
      <c r="H66" s="107" t="str">
        <f>IFERROR(VLOOKUP($A66,'★共通（5-1-1）'!$A$9:$AH$126,15,FALSE)&amp;"","")</f>
        <v>161
・
162</v>
      </c>
      <c r="I66" s="107" t="str">
        <f>IFERROR(VLOOKUP($A66,'★共通（5-1-1）'!$A$9:$AH$126,24,FALSE)&amp;"","")</f>
        <v>161
・
162</v>
      </c>
      <c r="J66" s="107" t="str">
        <f>IFERROR(VLOOKUP($A66,'★共通（5-1-1）'!$A$9:$AH$126,28,FALSE)&amp;"","")</f>
        <v>161
・
162</v>
      </c>
      <c r="K66" s="107" t="str">
        <f>IFERROR(VLOOKUP($A66,'★共通（5-1-1）'!$A$9:$AH$126,16,FALSE)&amp;"","")</f>
        <v>161
・
162</v>
      </c>
      <c r="L66" s="107" t="str">
        <f>IFERROR(VLOOKUP($A66,'★共通（5-1-1）'!$A$9:$AH$126,26,FALSE)&amp;"","")</f>
        <v>161
・
162</v>
      </c>
      <c r="M66" s="107" t="str">
        <f>IFERROR(VLOOKUP($A66,'★共通（5-1-1）'!$A$9:$AH$126,25,FALSE)&amp;"","")</f>
        <v>161
・
162</v>
      </c>
    </row>
    <row r="67" spans="1:13" ht="96.75" customHeight="1">
      <c r="C67" s="58"/>
      <c r="D67" s="53"/>
      <c r="E67" s="59"/>
      <c r="F67" s="58"/>
    </row>
    <row r="68" spans="1:13" ht="96.75" customHeight="1">
      <c r="C68" s="58"/>
      <c r="D68" s="53"/>
      <c r="E68" s="59"/>
      <c r="F68" s="58"/>
    </row>
    <row r="69" spans="1:13" ht="96.75" customHeight="1">
      <c r="C69" s="58"/>
      <c r="D69" s="53"/>
      <c r="E69" s="59"/>
      <c r="F69" s="58"/>
    </row>
    <row r="70" spans="1:13" ht="96.75" customHeight="1">
      <c r="C70" s="58"/>
      <c r="D70" s="53"/>
      <c r="E70" s="59"/>
      <c r="F70" s="58"/>
    </row>
    <row r="71" spans="1:13" ht="96.75" customHeight="1">
      <c r="C71" s="58"/>
      <c r="D71" s="53"/>
      <c r="E71" s="59"/>
      <c r="F71" s="58"/>
    </row>
    <row r="72" spans="1:13" ht="96.75" customHeight="1">
      <c r="C72" s="58"/>
      <c r="D72" s="53"/>
      <c r="E72" s="59"/>
      <c r="F72" s="58"/>
    </row>
    <row r="73" spans="1:13" ht="96.75" customHeight="1">
      <c r="C73" s="58"/>
      <c r="D73" s="53"/>
      <c r="E73" s="59"/>
      <c r="F73" s="94"/>
    </row>
    <row r="74" spans="1:13" ht="96.75" customHeight="1">
      <c r="C74" s="58"/>
      <c r="D74" s="53"/>
      <c r="E74" s="59"/>
      <c r="F74" s="94"/>
    </row>
    <row r="75" spans="1:13" ht="96.75" customHeight="1"/>
    <row r="76" spans="1:13" ht="96.75" customHeight="1"/>
    <row r="77" spans="1:13" ht="96.75" customHeight="1"/>
    <row r="78" spans="1:13" ht="96.75" customHeight="1"/>
    <row r="79" spans="1:13" ht="96.75" customHeight="1"/>
    <row r="80" spans="1:13" ht="96.75" customHeight="1"/>
    <row r="81" ht="96.75" customHeight="1"/>
  </sheetData>
  <autoFilter ref="A6:R66"/>
  <mergeCells count="10">
    <mergeCell ref="K4:M4"/>
    <mergeCell ref="B1:M1"/>
    <mergeCell ref="B2:M2"/>
    <mergeCell ref="B3:M3"/>
    <mergeCell ref="B5:B7"/>
    <mergeCell ref="C5:C7"/>
    <mergeCell ref="E5:E7"/>
    <mergeCell ref="F5:F7"/>
    <mergeCell ref="G4:H4"/>
    <mergeCell ref="I4:J4"/>
  </mergeCells>
  <phoneticPr fontId="2"/>
  <pageMargins left="0.51181102362204722" right="0.70866141732283472" top="0.74803149606299213" bottom="0.74803149606299213" header="0.31496062992125984" footer="0.31496062992125984"/>
  <pageSetup paperSize="9" scale="31" orientation="portrait" r:id="rId1"/>
  <headerFooter>
    <oddHeader>&amp;C&amp;P/&amp;N&amp;R資料5-1-4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view="pageBreakPreview" topLeftCell="A70" zoomScale="75" zoomScaleNormal="75" zoomScaleSheetLayoutView="75" workbookViewId="0">
      <selection activeCell="D6" sqref="D6"/>
    </sheetView>
  </sheetViews>
  <sheetFormatPr defaultColWidth="9" defaultRowHeight="13.5"/>
  <cols>
    <col min="1" max="1" width="9" style="53"/>
    <col min="2" max="2" width="19.375" style="53" customWidth="1"/>
    <col min="3" max="3" width="47.125" style="57" customWidth="1"/>
    <col min="4" max="4" width="23.5" style="56" customWidth="1"/>
    <col min="5" max="5" width="8.125" style="56" customWidth="1"/>
    <col min="6" max="6" width="88.375" style="68" customWidth="1"/>
    <col min="7" max="11" width="14.625" style="53" customWidth="1"/>
    <col min="12" max="15" width="3.5" style="53" customWidth="1"/>
    <col min="16" max="16" width="13" style="53" customWidth="1"/>
    <col min="17" max="16384" width="9" style="53"/>
  </cols>
  <sheetData>
    <row r="1" spans="1:16" s="89" customFormat="1" ht="67.5" customHeight="1">
      <c r="B1" s="164" t="s">
        <v>760</v>
      </c>
      <c r="C1" s="164"/>
      <c r="D1" s="164"/>
      <c r="E1" s="164"/>
      <c r="F1" s="164"/>
      <c r="G1" s="164"/>
      <c r="H1" s="164"/>
      <c r="I1" s="164"/>
      <c r="J1" s="164"/>
      <c r="K1" s="164"/>
    </row>
    <row r="2" spans="1:16" s="89" customFormat="1" ht="24" customHeight="1">
      <c r="B2" s="165" t="s">
        <v>454</v>
      </c>
      <c r="C2" s="165"/>
      <c r="D2" s="165"/>
      <c r="E2" s="165"/>
      <c r="F2" s="165"/>
      <c r="G2" s="165"/>
      <c r="H2" s="165"/>
      <c r="I2" s="165"/>
      <c r="J2" s="165"/>
      <c r="K2" s="165"/>
    </row>
    <row r="3" spans="1:16" s="89" customFormat="1" ht="23.25" customHeight="1">
      <c r="B3" s="166"/>
      <c r="C3" s="166"/>
      <c r="D3" s="166"/>
      <c r="E3" s="166"/>
      <c r="F3" s="166"/>
      <c r="G3" s="166"/>
      <c r="H3" s="166"/>
      <c r="I3" s="166"/>
      <c r="J3" s="166"/>
      <c r="K3" s="166"/>
    </row>
    <row r="4" spans="1:16" s="90" customFormat="1" ht="32.25" customHeight="1">
      <c r="B4" s="108"/>
      <c r="C4" s="109"/>
      <c r="D4" s="110"/>
      <c r="E4" s="110"/>
      <c r="F4" s="110"/>
      <c r="G4" s="167" t="s">
        <v>757</v>
      </c>
      <c r="H4" s="167"/>
      <c r="I4" s="167"/>
      <c r="J4" s="167"/>
      <c r="K4" s="167"/>
    </row>
    <row r="5" spans="1:16" s="87" customFormat="1" ht="24.75" customHeight="1">
      <c r="B5" s="152" t="s">
        <v>449</v>
      </c>
      <c r="C5" s="155" t="s">
        <v>447</v>
      </c>
      <c r="D5" s="91"/>
      <c r="E5" s="158" t="s">
        <v>445</v>
      </c>
      <c r="F5" s="155" t="s">
        <v>848</v>
      </c>
      <c r="G5" s="92">
        <v>21</v>
      </c>
      <c r="H5" s="92">
        <v>24</v>
      </c>
      <c r="I5" s="97">
        <v>25</v>
      </c>
      <c r="J5" s="97">
        <v>26</v>
      </c>
      <c r="K5" s="97">
        <v>27</v>
      </c>
      <c r="L5" s="98"/>
      <c r="M5" s="99"/>
    </row>
    <row r="6" spans="1:16" s="87" customFormat="1" ht="48" customHeight="1">
      <c r="B6" s="153"/>
      <c r="C6" s="156"/>
      <c r="D6" s="123" t="s">
        <v>847</v>
      </c>
      <c r="E6" s="159"/>
      <c r="F6" s="161"/>
      <c r="G6" s="100" t="s">
        <v>27</v>
      </c>
      <c r="H6" s="100" t="s">
        <v>30</v>
      </c>
      <c r="I6" s="100" t="s">
        <v>31</v>
      </c>
      <c r="J6" s="100" t="s">
        <v>32</v>
      </c>
      <c r="K6" s="100" t="s">
        <v>33</v>
      </c>
    </row>
    <row r="7" spans="1:16" s="87" customFormat="1" ht="24" customHeight="1">
      <c r="B7" s="154"/>
      <c r="C7" s="157"/>
      <c r="D7" s="112"/>
      <c r="E7" s="160"/>
      <c r="F7" s="162"/>
      <c r="G7" s="113" t="s">
        <v>751</v>
      </c>
      <c r="H7" s="101"/>
      <c r="I7" s="101"/>
      <c r="J7" s="101"/>
      <c r="K7" s="101"/>
    </row>
    <row r="8" spans="1:16" ht="139.5" customHeight="1">
      <c r="A8" s="105">
        <v>1</v>
      </c>
      <c r="B8" s="105" t="str">
        <f>IFERROR(VLOOKUP($A8,'★共通（5-1-1）'!$A$9:$AH$126,2,FALSE)&amp;"","")</f>
        <v>基本方針・指定基準等</v>
      </c>
      <c r="C8" s="106" t="str">
        <f>IFERROR(VLOOKUP($A8,'★共通（5-1-1）'!$A$9:$AH$126,3,FALSE)&amp;"","")</f>
        <v>感染症対策の強化</v>
      </c>
      <c r="D8" s="105" t="str">
        <f>IFERROR(VLOOKUP($A8,'★共通（5-1-1）'!$A$9:$AH$126,4,FALSE)&amp;"","")</f>
        <v/>
      </c>
      <c r="E8" s="19" t="str">
        <f>IFERROR(VLOOKUP($A8,'★共通（5-1-1）'!$A$9:$AH$126,5,FALSE)&amp;"","")</f>
        <v/>
      </c>
      <c r="F8" s="106" t="str">
        <f>IFERROR(VLOOKUP($A8,'★共通（5-1-1）'!$A$9:$AH$126,6,FALSE)&amp;"","")</f>
        <v>・介護サービス事業者に、感染症の発生及びまん延等に関する取組の徹底を求める観点から、以下の取組を義務づける。その際、３年の経過措置期間を設けることとする。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v>
      </c>
      <c r="G8" s="107" t="str">
        <f>IFERROR(VLOOKUP($A8,'★共通（5-1-1）'!$A$9:$AH$126,27,FALSE)&amp;"","")</f>
        <v>3</v>
      </c>
      <c r="H8" s="107" t="str">
        <f>IFERROR(VLOOKUP($A8,'★共通（5-1-1）'!$A$9:$AH$126,30,FALSE)&amp;"","")</f>
        <v>3</v>
      </c>
      <c r="I8" s="107" t="str">
        <f>IFERROR(VLOOKUP($A8,'★共通（5-1-1）'!$A$9:$AH$126,31,FALSE)&amp;"","")</f>
        <v>3</v>
      </c>
      <c r="J8" s="107" t="str">
        <f>IFERROR(VLOOKUP($A8,'★共通（5-1-1）'!$A$9:$AH$126,32,FALSE)&amp;"","")</f>
        <v>3</v>
      </c>
      <c r="K8" s="107" t="str">
        <f>IFERROR(VLOOKUP($A8,'★共通（5-1-1）'!$A$9:$AH$126,33,FALSE)&amp;"","")</f>
        <v>3</v>
      </c>
      <c r="L8" s="58"/>
      <c r="M8" s="62"/>
      <c r="N8" s="62"/>
      <c r="O8" s="62"/>
      <c r="P8" s="59"/>
    </row>
    <row r="9" spans="1:16" ht="89.25" customHeight="1">
      <c r="A9" s="105">
        <v>2</v>
      </c>
      <c r="B9" s="105" t="str">
        <f>IFERROR(VLOOKUP($A9,'★共通（5-1-1）'!$A$9:$AH$126,2,FALSE)&amp;"","")</f>
        <v>基本方針・指定基準等</v>
      </c>
      <c r="C9" s="106" t="str">
        <f>IFERROR(VLOOKUP($A9,'★共通（5-1-1）'!$A$9:$AH$126,3,FALSE)&amp;"","")</f>
        <v>業務継続に向けた取組の強化</v>
      </c>
      <c r="D9" s="105" t="str">
        <f>IFERROR(VLOOKUP($A9,'★共通（5-1-1）'!$A$9:$AH$126,4,FALSE)&amp;"","")</f>
        <v/>
      </c>
      <c r="E9" s="19" t="str">
        <f>IFERROR(VLOOKUP($A9,'★共通（5-1-1）'!$A$9:$AH$126,5,FALSE)&amp;"","")</f>
        <v/>
      </c>
      <c r="F9" s="106" t="str">
        <f>IFERROR(VLOOKUP($A9,'★共通（5-1-1）'!$A$9:$AH$126,6,FALSE)&amp;"","")</f>
        <v>・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v>
      </c>
      <c r="G9" s="107" t="str">
        <f>IFERROR(VLOOKUP($A9,'★共通（5-1-1）'!$A$9:$AH$126,27,FALSE)&amp;"","")</f>
        <v>4</v>
      </c>
      <c r="H9" s="107" t="str">
        <f>IFERROR(VLOOKUP($A9,'★共通（5-1-1）'!$A$9:$AH$126,30,FALSE)&amp;"","")</f>
        <v>4</v>
      </c>
      <c r="I9" s="107" t="str">
        <f>IFERROR(VLOOKUP($A9,'★共通（5-1-1）'!$A$9:$AH$126,31,FALSE)&amp;"","")</f>
        <v>4</v>
      </c>
      <c r="J9" s="107" t="str">
        <f>IFERROR(VLOOKUP($A9,'★共通（5-1-1）'!$A$9:$AH$126,32,FALSE)&amp;"","")</f>
        <v>4</v>
      </c>
      <c r="K9" s="107" t="str">
        <f>IFERROR(VLOOKUP($A9,'★共通（5-1-1）'!$A$9:$AH$126,33,FALSE)&amp;"","")</f>
        <v>4</v>
      </c>
      <c r="L9" s="65"/>
      <c r="M9" s="65"/>
      <c r="N9" s="65"/>
      <c r="O9" s="65"/>
      <c r="P9" s="59"/>
    </row>
    <row r="10" spans="1:16" ht="104.25" customHeight="1">
      <c r="A10" s="105">
        <v>3</v>
      </c>
      <c r="B10" s="105" t="str">
        <f>IFERROR(VLOOKUP($A10,'★共通（5-1-1）'!$A$9:$AH$126,2,FALSE)&amp;"","")</f>
        <v>基本方針・指定基準等</v>
      </c>
      <c r="C10" s="106" t="str">
        <f>IFERROR(VLOOKUP($A10,'★共通（5-1-1）'!$A$9:$AH$126,3,FALSE)&amp;"","")</f>
        <v>災害への地域と連携した対応の強化</v>
      </c>
      <c r="D10" s="105" t="str">
        <f>IFERROR(VLOOKUP($A10,'★共通（5-1-1）'!$A$9:$AH$126,4,FALSE)&amp;"","")</f>
        <v/>
      </c>
      <c r="E10" s="19" t="str">
        <f>IFERROR(VLOOKUP($A10,'★共通（5-1-1）'!$A$9:$AH$126,5,FALSE)&amp;"","")</f>
        <v/>
      </c>
      <c r="F10" s="106" t="str">
        <f>IFERROR(VLOOKUP($A10,'★共通（5-1-1）'!$A$9:$AH$126,6,FALSE)&amp;"","")</f>
        <v>・災害への対応においては、地域との連携が不可欠であることを踏まえ、非常災害対策（計画策定、関係機関との連携体制の確保、避難等訓練の実施等）が求められる介護サービス事業者を対象に、小規模多機能型居宅介護等の例を参考に、訓練の実施に当たって、地域住民の参加が得られるよう連携に努めなければならないこととする。</v>
      </c>
      <c r="G10" s="107" t="str">
        <f>IFERROR(VLOOKUP($A10,'★共通（5-1-1）'!$A$9:$AH$126,27,FALSE)&amp;"","")</f>
        <v>5</v>
      </c>
      <c r="H10" s="107" t="str">
        <f>IFERROR(VLOOKUP($A10,'★共通（5-1-1）'!$A$9:$AH$126,30,FALSE)&amp;"","")</f>
        <v>5</v>
      </c>
      <c r="I10" s="107" t="str">
        <f>IFERROR(VLOOKUP($A10,'★共通（5-1-1）'!$A$9:$AH$126,31,FALSE)&amp;"","")</f>
        <v>5</v>
      </c>
      <c r="J10" s="107" t="str">
        <f>IFERROR(VLOOKUP($A10,'★共通（5-1-1）'!$A$9:$AH$126,32,FALSE)&amp;"","")</f>
        <v>5</v>
      </c>
      <c r="K10" s="107" t="str">
        <f>IFERROR(VLOOKUP($A10,'★共通（5-1-1）'!$A$9:$AH$126,33,FALSE)&amp;"","")</f>
        <v>5</v>
      </c>
      <c r="L10" s="65"/>
      <c r="M10" s="65"/>
      <c r="N10" s="65"/>
      <c r="O10" s="61"/>
      <c r="P10" s="59"/>
    </row>
    <row r="11" spans="1:16" ht="269.25" customHeight="1">
      <c r="A11" s="105">
        <v>5</v>
      </c>
      <c r="B11" s="105" t="str">
        <f>IFERROR(VLOOKUP($A11,'★共通（5-1-1）'!$A$9:$AH$126,2,FALSE)&amp;"","")</f>
        <v>介護報酬の見直し</v>
      </c>
      <c r="C11" s="106" t="str">
        <f>IFERROR(VLOOKUP($A11,'★共通（5-1-1）'!$A$9:$AH$126,3,FALSE)&amp;"","")</f>
        <v>認知症専門ケア加算等の見直し</v>
      </c>
      <c r="D11" s="105" t="str">
        <f>IFERROR(VLOOKUP($A11,'★共通（5-1-1）'!$A$9:$AH$126,4,FALSE)&amp;"","")</f>
        <v>認知症専門ケア加算Ⅰ
認知症専門ケア加算Ⅱ</v>
      </c>
      <c r="E11" s="19" t="str">
        <f>IFERROR(VLOOKUP($A11,'★共通（5-1-1）'!$A$9:$AH$126,5,FALSE)&amp;"","")</f>
        <v>新</v>
      </c>
      <c r="F11" s="106" t="str">
        <f>IFERROR(VLOOKUP($A11,'★共通（5-1-1）'!$A$9:$AH$126,6,FALSE)&amp;"","")</f>
        <v>・認知症専門ケア加算等について、各介護サービスにおける認知症対応力を向上させていく観点から、以下の見直しを行う。
　ア 訪問介護、訪問入浴介護、夜間対応型訪問介護、定期巡回・随時対応型訪問介護看護について、他のサービスと同様に、認知症専門ケア加算を新たに創設する。
　イ 認知症専門ケア加算（通所介護、地域密着型通所介護、療養通所介護においては認知症加算）の算定の要件の一つである、認知症ケアに関する専門研修（※１）を修了した者の配置について、認知症ケアに関する専門性の高い看護師（※２）を、加算の配置要件の対象に加える。
　なお、上記の専門研修については、質を確保しつつ、ｅラーニングの活用等により受講しやすい環境整備を行う。
　※１　認知症ケアに関する専門研修
　　認知症専門ケア加算（Ⅰ）：認知症介護実践リーダー研修
　　認知症専門ケア加算（Ⅱ）：認知症介護指導者養成研修
　　認知症加算：認知症介護指導者養成研修、認知症介護実践リーダー研修、認知症介護実践者研修
　※２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v>
      </c>
      <c r="G11" s="107" t="str">
        <f>IFERROR(VLOOKUP($A11,'★共通（5-1-1）'!$A$9:$AH$126,27,FALSE)&amp;"","")</f>
        <v>9※イのみ</v>
      </c>
      <c r="H11" s="107" t="str">
        <f>IFERROR(VLOOKUP($A11,'★共通（5-1-1）'!$A$9:$AH$126,30,FALSE)&amp;"","")</f>
        <v>9※イのみ</v>
      </c>
      <c r="I11" s="107" t="str">
        <f>IFERROR(VLOOKUP($A11,'★共通（5-1-1）'!$A$9:$AH$126,31,FALSE)&amp;"","")</f>
        <v>9※イのみ</v>
      </c>
      <c r="J11" s="107" t="str">
        <f>IFERROR(VLOOKUP($A11,'★共通（5-1-1）'!$A$9:$AH$126,32,FALSE)&amp;"","")</f>
        <v>9※イのみ</v>
      </c>
      <c r="K11" s="107" t="str">
        <f>IFERROR(VLOOKUP($A11,'★共通（5-1-1）'!$A$9:$AH$126,33,FALSE)&amp;"","")</f>
        <v>9※イのみ</v>
      </c>
      <c r="L11" s="65"/>
      <c r="M11" s="61"/>
      <c r="N11" s="61"/>
      <c r="O11" s="61"/>
      <c r="P11" s="59"/>
    </row>
    <row r="12" spans="1:16" ht="76.5" customHeight="1">
      <c r="A12" s="105">
        <v>6</v>
      </c>
      <c r="B12" s="105" t="str">
        <f>IFERROR(VLOOKUP($A12,'★共通（5-1-1）'!$A$9:$AH$126,2,FALSE)&amp;"","")</f>
        <v>基本方針・指定基準等</v>
      </c>
      <c r="C12" s="106" t="str">
        <f>IFERROR(VLOOKUP($A12,'★共通（5-1-1）'!$A$9:$AH$126,3,FALSE)&amp;"","")</f>
        <v>認知症に係る取組の情報公表の推進</v>
      </c>
      <c r="D12" s="105" t="str">
        <f>IFERROR(VLOOKUP($A12,'★共通（5-1-1）'!$A$9:$AH$126,4,FALSE)&amp;"","")</f>
        <v/>
      </c>
      <c r="E12" s="19" t="str">
        <f>IFERROR(VLOOKUP($A12,'★共通（5-1-1）'!$A$9:$AH$126,5,FALSE)&amp;"","")</f>
        <v/>
      </c>
      <c r="F12" s="106" t="str">
        <f>IFERROR(VLOOKUP($A12,'★共通（5-1-1）'!$A$9:$AH$126,6,FALSE)&amp;"","")</f>
        <v>・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v>
      </c>
      <c r="G12" s="107" t="str">
        <f>IFERROR(VLOOKUP($A12,'★共通（5-1-1）'!$A$9:$AH$126,27,FALSE)&amp;"","")</f>
        <v>10</v>
      </c>
      <c r="H12" s="107" t="str">
        <f>IFERROR(VLOOKUP($A12,'★共通（5-1-1）'!$A$9:$AH$126,30,FALSE)&amp;"","")</f>
        <v>10</v>
      </c>
      <c r="I12" s="107" t="str">
        <f>IFERROR(VLOOKUP($A12,'★共通（5-1-1）'!$A$9:$AH$126,31,FALSE)&amp;"","")</f>
        <v>10</v>
      </c>
      <c r="J12" s="107" t="str">
        <f>IFERROR(VLOOKUP($A12,'★共通（5-1-1）'!$A$9:$AH$126,32,FALSE)&amp;"","")</f>
        <v>10</v>
      </c>
      <c r="K12" s="107" t="str">
        <f>IFERROR(VLOOKUP($A12,'★共通（5-1-1）'!$A$9:$AH$126,33,FALSE)&amp;"","")</f>
        <v>10</v>
      </c>
      <c r="L12" s="61"/>
      <c r="M12" s="65"/>
      <c r="N12" s="65"/>
      <c r="O12" s="61"/>
      <c r="P12" s="59"/>
    </row>
    <row r="13" spans="1:16" ht="116.25" customHeight="1">
      <c r="A13" s="105">
        <v>8</v>
      </c>
      <c r="B13" s="105" t="str">
        <f>IFERROR(VLOOKUP($A13,'★共通（5-1-1）'!$A$9:$AH$126,2,FALSE)&amp;"","")</f>
        <v>運営基準の見直し</v>
      </c>
      <c r="C13" s="106" t="str">
        <f>IFERROR(VLOOKUP($A13,'★共通（5-1-1）'!$A$9:$AH$126,3,FALSE)&amp;"","")</f>
        <v>認知症介護基礎研修の受講の義務づけ</v>
      </c>
      <c r="D13" s="105" t="str">
        <f>IFERROR(VLOOKUP($A13,'★共通（5-1-1）'!$A$9:$AH$126,4,FALSE)&amp;"","")</f>
        <v/>
      </c>
      <c r="E13" s="19" t="str">
        <f>IFERROR(VLOOKUP($A13,'★共通（5-1-1）'!$A$9:$AH$126,5,FALSE)&amp;"","")</f>
        <v/>
      </c>
      <c r="F13" s="106" t="str">
        <f>IFERROR(VLOOKUP($A13,'★共通（5-1-1）'!$A$9:$AH$126,6,FALSE)&amp;"","")</f>
        <v>・認知症についての理解の下、本人主体の介護を行い、認知症の人の尊厳の保障を実現していく観点から、介護に関わる全ての者の認知症対応力を向上させていくため、介護サービス事業者に、介護に直接携わる職員のうち、医療・福祉関係の資格を有さない者について、認知症基礎研修を受講させるために必要な措置を講じることを義務づける。その際、３年の経過措置期間を設けることとするとともに，新入職員の受講についても１年の猶予期間を設けることとする。なお、認知症基礎研修については、質を確保しつつ、e ラーニングの活用等により受講しやすい環境整備を行う。</v>
      </c>
      <c r="G13" s="107" t="str">
        <f>IFERROR(VLOOKUP($A13,'★共通（5-1-1）'!$A$9:$AH$126,27,FALSE)&amp;"","")</f>
        <v>12</v>
      </c>
      <c r="H13" s="107" t="str">
        <f>IFERROR(VLOOKUP($A13,'★共通（5-1-1）'!$A$9:$AH$126,30,FALSE)&amp;"","")</f>
        <v>12</v>
      </c>
      <c r="I13" s="107" t="str">
        <f>IFERROR(VLOOKUP($A13,'★共通（5-1-1）'!$A$9:$AH$126,31,FALSE)&amp;"","")</f>
        <v>12</v>
      </c>
      <c r="J13" s="107" t="str">
        <f>IFERROR(VLOOKUP($A13,'★共通（5-1-1）'!$A$9:$AH$126,32,FALSE)&amp;"","")</f>
        <v>12</v>
      </c>
      <c r="K13" s="107" t="str">
        <f>IFERROR(VLOOKUP($A13,'★共通（5-1-1）'!$A$9:$AH$126,33,FALSE)&amp;"","")</f>
        <v>12</v>
      </c>
      <c r="L13" s="61"/>
      <c r="M13" s="61"/>
      <c r="N13" s="61"/>
      <c r="O13" s="61"/>
      <c r="P13" s="59"/>
    </row>
    <row r="14" spans="1:16" ht="124.5" customHeight="1">
      <c r="A14" s="105">
        <v>9</v>
      </c>
      <c r="B14" s="105" t="str">
        <f>IFERROR(VLOOKUP($A14,'★共通（5-1-1）'!$A$9:$AH$126,2,FALSE)&amp;"","")</f>
        <v>運営基準の見直し</v>
      </c>
      <c r="C14" s="106" t="str">
        <f>IFERROR(VLOOKUP($A14,'★共通（5-1-1）'!$A$9:$AH$126,3,FALSE)&amp;"","")</f>
        <v>看取り期における本人の意思を尊重したケアの充実</v>
      </c>
      <c r="D14" s="105" t="str">
        <f>IFERROR(VLOOKUP($A14,'★共通（5-1-1）'!$A$9:$AH$126,4,FALSE)&amp;"","")</f>
        <v/>
      </c>
      <c r="E14" s="19" t="str">
        <f>IFERROR(VLOOKUP($A14,'★共通（5-1-1）'!$A$9:$AH$126,5,FALSE)&amp;"","")</f>
        <v/>
      </c>
      <c r="F14" s="106" t="str">
        <f>IFERROR(VLOOKUP($A14,'★共通（5-1-1）'!$A$9:$AH$126,6,FALSE)&amp;"","")</f>
        <v>・看取り期における本人・家族との十分な話し合いや他の関係者との連携を一層充実させる観点から、訪問看護等のターミナルケア加算における対応と同様に、基本報酬（介護医療院、介護療養型医療施設、短期入所療養介護（介護老人保健施設によるものを除く））や看取りに係る加算の算定要件において、「人生の最終段階における医療・ケアの決定プロセスに関するガイドライン」等の内容に沿った取組を行うことを求める。
・ 施設系サービスについて、サービスの提供にあたり、本人の意思を尊重した医療・ケアの方針決定に対する支援に努めることを求める。</v>
      </c>
      <c r="G14" s="107" t="str">
        <f>IFERROR(VLOOKUP($A14,'★共通（5-1-1）'!$A$9:$AH$126,27,FALSE)&amp;"","")</f>
        <v>14</v>
      </c>
      <c r="H14" s="107" t="str">
        <f>IFERROR(VLOOKUP($A14,'★共通（5-1-1）'!$A$9:$AH$126,30,FALSE)&amp;"","")</f>
        <v>14</v>
      </c>
      <c r="I14" s="107" t="str">
        <f>IFERROR(VLOOKUP($A14,'★共通（5-1-1）'!$A$9:$AH$126,31,FALSE)&amp;"","")</f>
        <v>14</v>
      </c>
      <c r="J14" s="107" t="str">
        <f>IFERROR(VLOOKUP($A14,'★共通（5-1-1）'!$A$9:$AH$126,32,FALSE)&amp;"","")</f>
        <v>14</v>
      </c>
      <c r="K14" s="107" t="str">
        <f>IFERROR(VLOOKUP($A14,'★共通（5-1-1）'!$A$9:$AH$126,33,FALSE)&amp;"","")</f>
        <v>14</v>
      </c>
      <c r="L14" s="61"/>
      <c r="M14" s="61"/>
      <c r="N14" s="61"/>
      <c r="O14" s="61"/>
      <c r="P14" s="59"/>
    </row>
    <row r="15" spans="1:16" ht="170.25" customHeight="1">
      <c r="A15" s="105">
        <v>10</v>
      </c>
      <c r="B15" s="105" t="str">
        <f>IFERROR(VLOOKUP($A15,'★共通（5-1-1）'!$A$9:$AH$126,2,FALSE)&amp;"","")</f>
        <v>介護報酬の見直し</v>
      </c>
      <c r="C15" s="106" t="str">
        <f>IFERROR(VLOOKUP($A15,'★共通（5-1-1）'!$A$9:$AH$126,3,FALSE)&amp;"","")</f>
        <v xml:space="preserve">特別養護老人ホームにおける看取りへの対応の充実
</v>
      </c>
      <c r="D15" s="105" t="str">
        <f>IFERROR(VLOOKUP($A15,'★共通（5-1-1）'!$A$9:$AH$126,4,FALSE)&amp;"","")</f>
        <v>看取り介護加算Ⅰ
看取り介護加算Ⅱ</v>
      </c>
      <c r="E15" s="19" t="str">
        <f>IFERROR(VLOOKUP($A15,'★共通（5-1-1）'!$A$9:$AH$126,5,FALSE)&amp;"","")</f>
        <v/>
      </c>
      <c r="F15" s="106" t="str">
        <f>IFERROR(VLOOKUP($A15,'★共通（5-1-1）'!$A$9:$AH$126,6,FALSE)&amp;"","")</f>
        <v>・特別養護老人ホームにおける中重度者や看取りへの対応の充実を図る観点から、以下の見直しを行う。
　ア 看取り介護加算について、以下の見直しを行う。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ⅱ 要件における看取りに関する協議等の参加者として、生活相談員を明記する。
　　ⅲ 算定日数期間を超えて看取りに係るケアを行っている実態があることを踏まえ、現行の死亡日以前 30 日前からの算定に加えて、それ以前の一定期間の対応についても新たに評価する区分を設ける。
　イ 施設サービス計画の作成にあたり、本人の意思を尊重した医療・ケアの方針決定に対する支援に努めること。</v>
      </c>
      <c r="G15" s="107" t="str">
        <f>IFERROR(VLOOKUP($A15,'★共通（5-1-1）'!$A$9:$AH$126,27,FALSE)&amp;"","")</f>
        <v>15</v>
      </c>
      <c r="H15" s="107" t="str">
        <f>IFERROR(VLOOKUP($A15,'★共通（5-1-1）'!$A$9:$AH$126,30,FALSE)&amp;"","")</f>
        <v>15</v>
      </c>
      <c r="I15" s="107" t="str">
        <f>IFERROR(VLOOKUP($A15,'★共通（5-1-1）'!$A$9:$AH$126,31,FALSE)&amp;"","")</f>
        <v/>
      </c>
      <c r="J15" s="107" t="str">
        <f>IFERROR(VLOOKUP($A15,'★共通（5-1-1）'!$A$9:$AH$126,32,FALSE)&amp;"","")</f>
        <v/>
      </c>
      <c r="K15" s="107" t="str">
        <f>IFERROR(VLOOKUP($A15,'★共通（5-1-1）'!$A$9:$AH$126,33,FALSE)&amp;"","")</f>
        <v/>
      </c>
      <c r="L15" s="61"/>
      <c r="M15" s="61"/>
      <c r="N15" s="61"/>
      <c r="O15" s="61"/>
      <c r="P15" s="59"/>
    </row>
    <row r="16" spans="1:16" ht="177" customHeight="1">
      <c r="A16" s="105">
        <v>11</v>
      </c>
      <c r="B16" s="105" t="str">
        <f>IFERROR(VLOOKUP($A16,'★共通（5-1-1）'!$A$9:$AH$126,2,FALSE)&amp;"","")</f>
        <v>介護報酬の見直し</v>
      </c>
      <c r="C16" s="106" t="str">
        <f>IFERROR(VLOOKUP($A16,'★共通（5-1-1）'!$A$9:$AH$126,3,FALSE)&amp;"","")</f>
        <v>介護老人保健施設における看取りへの対応の充実</v>
      </c>
      <c r="D16" s="105" t="str">
        <f>IFERROR(VLOOKUP($A16,'★共通（5-1-1）'!$A$9:$AH$126,4,FALSE)&amp;"","")</f>
        <v>ターミナルケア加算</v>
      </c>
      <c r="E16" s="19" t="str">
        <f>IFERROR(VLOOKUP($A16,'★共通（5-1-1）'!$A$9:$AH$126,5,FALSE)&amp;"","")</f>
        <v/>
      </c>
      <c r="F16" s="106" t="str">
        <f>IFERROR(VLOOKUP($A16,'★共通（5-1-1）'!$A$9:$AH$126,6,FALSE)&amp;"","")</f>
        <v>・介護老人保健施設における中重度者や看取りへの対応の充実を図る観点から、以下の見直しを行う。
　ア ターミナルケア加算について、以下の見直しを行う。
　　ⅰ 看取り期における本人・家族との十分な話し合いや他の関係者との連携を一層充実させる観点から、要件において、「人生の最終段階における医療・ケアの決定プロセスに関するガイドライン」等の内容に沿った取組を行うこと。
　　ⅱ 要件における看取りに関する協議等の参加者として、支援相談員を明記する。
　　ⅲ 算定日数期間を超えて看取りに係るケアを行っている実態があることを踏まえ、現行の死亡日以前 30 日前からの算定に加えて、それ以前の一定期間の対応について、新たに評価する区分を設ける。
　イ 施設サービス計画の作成にあたり、本人の意思を尊重した医療・ケアの方針決定に対する支援に努めること。</v>
      </c>
      <c r="G16" s="107" t="str">
        <f>IFERROR(VLOOKUP($A16,'★共通（5-1-1）'!$A$9:$AH$126,27,FALSE)&amp;"","")</f>
        <v/>
      </c>
      <c r="H16" s="107" t="str">
        <f>IFERROR(VLOOKUP($A16,'★共通（5-1-1）'!$A$9:$AH$126,30,FALSE)&amp;"","")</f>
        <v/>
      </c>
      <c r="I16" s="107" t="str">
        <f>IFERROR(VLOOKUP($A16,'★共通（5-1-1）'!$A$9:$AH$126,31,FALSE)&amp;"","")</f>
        <v>16</v>
      </c>
      <c r="J16" s="107" t="str">
        <f>IFERROR(VLOOKUP($A16,'★共通（5-1-1）'!$A$9:$AH$126,32,FALSE)&amp;"","")</f>
        <v/>
      </c>
      <c r="K16" s="107" t="str">
        <f>IFERROR(VLOOKUP($A16,'★共通（5-1-1）'!$A$9:$AH$126,33,FALSE)&amp;"","")</f>
        <v/>
      </c>
      <c r="L16" s="61"/>
      <c r="M16" s="61"/>
      <c r="N16" s="61"/>
      <c r="O16" s="61"/>
      <c r="P16" s="59"/>
    </row>
    <row r="17" spans="1:16" ht="126" customHeight="1">
      <c r="A17" s="105">
        <v>12</v>
      </c>
      <c r="B17" s="105" t="str">
        <f>IFERROR(VLOOKUP($A17,'★共通（5-1-1）'!$A$9:$AH$126,2,FALSE)&amp;"","")</f>
        <v>介護報酬の見直し</v>
      </c>
      <c r="C17" s="106" t="str">
        <f>IFERROR(VLOOKUP($A17,'★共通（5-1-1）'!$A$9:$AH$126,3,FALSE)&amp;"","")</f>
        <v>介護医療院等における看取りへの対応の充実</v>
      </c>
      <c r="D17" s="105" t="str">
        <f>IFERROR(VLOOKUP($A17,'★共通（5-1-1）'!$A$9:$AH$126,4,FALSE)&amp;"","")</f>
        <v/>
      </c>
      <c r="E17" s="19" t="str">
        <f>IFERROR(VLOOKUP($A17,'★共通（5-1-1）'!$A$9:$AH$126,5,FALSE)&amp;"","")</f>
        <v/>
      </c>
      <c r="F17" s="106" t="str">
        <f>IFERROR(VLOOKUP($A17,'★共通（5-1-1）'!$A$9:$AH$126,6,FALSE)&amp;"","")</f>
        <v>・介護医療院及び介護療養型医療施設における看取り期における本人・家族との十分な話し合いや他の関係者との連携を一層充実させる観点から、以下の見直しを行う。
　ア 基本報酬の算定要件において、「人生の最終段階における医療・ケアの決定プロセスに関するガイドライン」等の内容に沿った取組を行うこと。
　イ 施設サービス計画の作成にあたり、本人の意思を尊重した医療・ケアの方針決定に対する支援に努めること。</v>
      </c>
      <c r="G17" s="107" t="str">
        <f>IFERROR(VLOOKUP($A17,'★共通（5-1-1）'!$A$9:$AH$126,27,FALSE)&amp;"","")</f>
        <v/>
      </c>
      <c r="H17" s="107" t="str">
        <f>IFERROR(VLOOKUP($A17,'★共通（5-1-1）'!$A$9:$AH$126,30,FALSE)&amp;"","")</f>
        <v/>
      </c>
      <c r="I17" s="107" t="str">
        <f>IFERROR(VLOOKUP($A17,'★共通（5-1-1）'!$A$9:$AH$126,31,FALSE)&amp;"","")</f>
        <v/>
      </c>
      <c r="J17" s="107" t="str">
        <f>IFERROR(VLOOKUP($A17,'★共通（5-1-1）'!$A$9:$AH$126,32,FALSE)&amp;"","")</f>
        <v>17</v>
      </c>
      <c r="K17" s="107" t="str">
        <f>IFERROR(VLOOKUP($A17,'★共通（5-1-1）'!$A$9:$AH$126,33,FALSE)&amp;"","")</f>
        <v>17</v>
      </c>
      <c r="L17" s="61"/>
      <c r="M17" s="61"/>
      <c r="N17" s="61"/>
      <c r="O17" s="61"/>
      <c r="P17" s="59"/>
    </row>
    <row r="18" spans="1:16" ht="100.5" customHeight="1">
      <c r="A18" s="105">
        <v>23</v>
      </c>
      <c r="B18" s="105" t="str">
        <f>IFERROR(VLOOKUP($A18,'★共通（5-1-1）'!$A$9:$AH$126,2,FALSE)&amp;"","")</f>
        <v>介護報酬の見直し</v>
      </c>
      <c r="C18" s="106" t="str">
        <f>IFERROR(VLOOKUP($A18,'★共通（5-1-1）'!$A$9:$AH$126,3,FALSE)&amp;"","")</f>
        <v>退所前連携加算の見直し</v>
      </c>
      <c r="D18" s="105" t="str">
        <f>IFERROR(VLOOKUP($A18,'★共通（5-1-1）'!$A$9:$AH$126,4,FALSE)&amp;"","")</f>
        <v>入退所前連携加算Ⅰ
入退所前連携加算Ⅱ</v>
      </c>
      <c r="E18" s="19" t="str">
        <f>IFERROR(VLOOKUP($A18,'★共通（5-1-1）'!$A$9:$AH$126,5,FALSE)&amp;"","")</f>
        <v>新</v>
      </c>
      <c r="F18" s="106" t="str">
        <f>IFERROR(VLOOKUP($A18,'★共通（5-1-1）'!$A$9:$AH$126,6,FALSE)&amp;"","")</f>
        <v>・介護老人保健施設の入所者の早期の在宅復帰を促進する観点から、退所前連携加算について、現行の取組に加え、入所前後から入所者が退所後に利用を希望する居宅介護支援事業者と連携し、退所後の介護サービスの利用方針を定めた場合の区分を設定する。
・現行相当の加算区分については、新たな加算区分の取組を促進する観点から、評価の見直しを行う。</v>
      </c>
      <c r="G18" s="107" t="str">
        <f>IFERROR(VLOOKUP($A18,'★共通（5-1-1）'!$A$9:$AH$126,27,FALSE)&amp;"","")</f>
        <v/>
      </c>
      <c r="H18" s="107" t="str">
        <f>IFERROR(VLOOKUP($A18,'★共通（5-1-1）'!$A$9:$AH$126,30,FALSE)&amp;"","")</f>
        <v/>
      </c>
      <c r="I18" s="107" t="str">
        <f>IFERROR(VLOOKUP($A18,'★共通（5-1-1）'!$A$9:$AH$126,31,FALSE)&amp;"","")</f>
        <v>29</v>
      </c>
      <c r="J18" s="107" t="str">
        <f>IFERROR(VLOOKUP($A18,'★共通（5-1-1）'!$A$9:$AH$126,32,FALSE)&amp;"","")</f>
        <v/>
      </c>
      <c r="K18" s="107" t="str">
        <f>IFERROR(VLOOKUP($A18,'★共通（5-1-1）'!$A$9:$AH$126,33,FALSE)&amp;"","")</f>
        <v/>
      </c>
      <c r="L18" s="61"/>
      <c r="M18" s="65"/>
      <c r="N18" s="61"/>
      <c r="O18" s="61"/>
      <c r="P18" s="59"/>
    </row>
    <row r="19" spans="1:16" ht="132.75" customHeight="1">
      <c r="A19" s="105">
        <v>24</v>
      </c>
      <c r="B19" s="105" t="str">
        <f>IFERROR(VLOOKUP($A19,'★共通（5-1-1）'!$A$9:$AH$126,2,FALSE)&amp;"","")</f>
        <v>介護報酬の見直し</v>
      </c>
      <c r="C19" s="106" t="str">
        <f>IFERROR(VLOOKUP($A19,'★共通（5-1-1）'!$A$9:$AH$126,3,FALSE)&amp;"","")</f>
        <v>所定疾患療養費（要件見直し）</v>
      </c>
      <c r="D19" s="105" t="str">
        <f>IFERROR(VLOOKUP($A19,'★共通（5-1-1）'!$A$9:$AH$126,4,FALSE)&amp;"","")</f>
        <v>所定疾患施設療養費</v>
      </c>
      <c r="E19" s="19" t="str">
        <f>IFERROR(VLOOKUP($A19,'★共通（5-1-1）'!$A$9:$AH$126,5,FALSE)&amp;"","")</f>
        <v/>
      </c>
      <c r="F19" s="106" t="str">
        <f>IFERROR(VLOOKUP($A19,'★共通（5-1-1）'!$A$9:$AH$126,6,FALSE)&amp;"","")</f>
        <v>・所定疾患施設療養費について、介護老人保健施設の入所者により適切な医療を提供する観点から、介護老人保健施設における疾患の発症・治療状況を踏まえ、算定要件や算定日数、対象疾患等の見直しを行う。
　ア 算定要件において、検査の実施を明確化する。当該検査については、協力医療機関等と連携して行った検査を含むこととする。
　イ 所定疾患施設療養費（Ⅱ）の算定日数を、「連続する７日まで」から「連続する 10 日まで」に延長する
　ウ 対象疾患について、蜂窩織炎を追加する。
　エ 業務負担軽減の観点から、診療内容等の給付費明細書の摘要欄への記載は求めないこととする。</v>
      </c>
      <c r="G19" s="107" t="str">
        <f>IFERROR(VLOOKUP($A19,'★共通（5-1-1）'!$A$9:$AH$126,27,FALSE)&amp;"","")</f>
        <v/>
      </c>
      <c r="H19" s="107" t="str">
        <f>IFERROR(VLOOKUP($A19,'★共通（5-1-1）'!$A$9:$AH$126,30,FALSE)&amp;"","")</f>
        <v/>
      </c>
      <c r="I19" s="107" t="str">
        <f>IFERROR(VLOOKUP($A19,'★共通（5-1-1）'!$A$9:$AH$126,31,FALSE)&amp;"","")</f>
        <v>30</v>
      </c>
      <c r="J19" s="107" t="str">
        <f>IFERROR(VLOOKUP($A19,'★共通（5-1-1）'!$A$9:$AH$126,32,FALSE)&amp;"","")</f>
        <v/>
      </c>
      <c r="K19" s="107" t="str">
        <f>IFERROR(VLOOKUP($A19,'★共通（5-1-1）'!$A$9:$AH$126,33,FALSE)&amp;"","")</f>
        <v/>
      </c>
      <c r="L19" s="61"/>
      <c r="M19" s="61"/>
      <c r="N19" s="61"/>
      <c r="O19" s="61"/>
      <c r="P19" s="59"/>
    </row>
    <row r="20" spans="1:16" ht="181.5" customHeight="1">
      <c r="A20" s="105">
        <v>25</v>
      </c>
      <c r="B20" s="105" t="str">
        <f>IFERROR(VLOOKUP($A20,'★共通（5-1-1）'!$A$9:$AH$126,2,FALSE)&amp;"","")</f>
        <v>介護報酬の見直し</v>
      </c>
      <c r="C20" s="106" t="str">
        <f>IFERROR(VLOOKUP($A20,'★共通（5-1-1）'!$A$9:$AH$126,3,FALSE)&amp;"","")</f>
        <v>かかりつけ医連携薬剤調整加算の見直し</v>
      </c>
      <c r="D20" s="105" t="str">
        <f>IFERROR(VLOOKUP($A20,'★共通（5-1-1）'!$A$9:$AH$126,4,FALSE)&amp;"","")</f>
        <v>かかりつけ医連携薬剤調整加算Ⅰ
かかりつけ医連携薬剤調整加算Ⅱ
かかりつけ医連携薬剤調整加算Ⅲ</v>
      </c>
      <c r="E20" s="19" t="str">
        <f>IFERROR(VLOOKUP($A20,'★共通（5-1-1）'!$A$9:$AH$126,5,FALSE)&amp;"","")</f>
        <v>新</v>
      </c>
      <c r="F20" s="106" t="str">
        <f>IFERROR(VLOOKUP($A20,'★共通（5-1-1）'!$A$9:$AH$126,6,FALSE)&amp;"","")</f>
        <v>・かかりつけ医連携薬剤調整加算について、介護老人保健施設において、かかりつけ医との連携を推進し、継続的な薬物治療を提供する観点から、見直しを行う。
　ア 診療報酬の例を参考に、入所時及び退所時におけるかかりつけ医との連携を前提としつつ、当該連携に係る取組と、かかりつけ医と共同して減薬に至った場合を区分して評価する。また、CHASE へのデータ提出とフィードバックの活用による PDCA サイクルの推進・ケアの向上を図ることを新たに評価する（減薬に至った場合の評価についてはこれを要件とする）。
　イ 連携に係る取組については、入所に際し、薬剤の中止又は変更の可能性についてかかりつけ医に説明し理解を得るとともに、入所中に服薬している薬剤に変更があった場合には、退所時に、変更の経緯・理由や変更後の状態に関する情報をかかりつけ医に共有することを求めることとする。
　ウ 入所中に薬剤の変更が検討される場合に、より適切な薬物治療が提供されるよう、当該介護老人保健施設の医師又は薬剤師が、関連ガイドライン等を踏まえた高齢者の薬物療法に関する研修を受講していることを求めることとする。</v>
      </c>
      <c r="G20" s="107" t="str">
        <f>IFERROR(VLOOKUP($A20,'★共通（5-1-1）'!$A$9:$AH$126,27,FALSE)&amp;"","")</f>
        <v/>
      </c>
      <c r="H20" s="107" t="str">
        <f>IFERROR(VLOOKUP($A20,'★共通（5-1-1）'!$A$9:$AH$126,30,FALSE)&amp;"","")</f>
        <v/>
      </c>
      <c r="I20" s="107" t="str">
        <f>IFERROR(VLOOKUP($A20,'★共通（5-1-1）'!$A$9:$AH$126,31,FALSE)&amp;"","")</f>
        <v>31</v>
      </c>
      <c r="J20" s="107" t="str">
        <f>IFERROR(VLOOKUP($A20,'★共通（5-1-1）'!$A$9:$AH$126,32,FALSE)&amp;"","")</f>
        <v/>
      </c>
      <c r="K20" s="107" t="str">
        <f>IFERROR(VLOOKUP($A20,'★共通（5-1-1）'!$A$9:$AH$126,33,FALSE)&amp;"","")</f>
        <v/>
      </c>
      <c r="L20" s="61"/>
      <c r="M20" s="61"/>
      <c r="N20" s="61"/>
      <c r="O20" s="61"/>
      <c r="P20" s="59"/>
    </row>
    <row r="21" spans="1:16" ht="122.25" customHeight="1">
      <c r="A21" s="105">
        <v>26</v>
      </c>
      <c r="B21" s="105" t="str">
        <f>IFERROR(VLOOKUP($A21,'★共通（5-1-1）'!$A$9:$AH$126,2,FALSE)&amp;"","")</f>
        <v>人員基準・設備基準</v>
      </c>
      <c r="C21" s="106" t="str">
        <f>IFERROR(VLOOKUP($A21,'★共通（5-1-1）'!$A$9:$AH$126,3,FALSE)&amp;"","")</f>
        <v>有床診療所から介護医療院への移行促進</v>
      </c>
      <c r="D21" s="105" t="str">
        <f>IFERROR(VLOOKUP($A21,'★共通（5-1-1）'!$A$9:$AH$126,4,FALSE)&amp;"","")</f>
        <v/>
      </c>
      <c r="E21" s="19" t="str">
        <f>IFERROR(VLOOKUP($A21,'★共通（5-1-1）'!$A$9:$AH$126,5,FALSE)&amp;"","")</f>
        <v/>
      </c>
      <c r="F21" s="106" t="str">
        <f>IFERROR(VLOOKUP($A21,'★共通（5-1-1）'!$A$9:$AH$126,6,FALSE)&amp;"","")</f>
        <v>・一般浴槽及び特別浴槽の設置を求める介護医療院の浴室の施設基準について、入所者への適切なサービス提供の確保に留意しつつ、介護療養病床を有する診療所から介護医療院への移行を一層促進する観点から、有床診療所から移行して介護医療院を開設する場合であって、入浴用リフトやリクライニングシャワーチェア等により、身体の不自由な者が適切に入浴できる場合は、一般浴槽以外の浴槽の設置は求めないこととする。この取扱いは、当該事業者が施設の新築、増築又は全面的な改築の工事を行うまでの間の経過措置とする。※経過措置</v>
      </c>
      <c r="G21" s="107" t="str">
        <f>IFERROR(VLOOKUP($A21,'★共通（5-1-1）'!$A$9:$AH$126,27,FALSE)&amp;"","")</f>
        <v/>
      </c>
      <c r="H21" s="107" t="str">
        <f>IFERROR(VLOOKUP($A21,'★共通（5-1-1）'!$A$9:$AH$126,30,FALSE)&amp;"","")</f>
        <v/>
      </c>
      <c r="I21" s="107" t="str">
        <f>IFERROR(VLOOKUP($A21,'★共通（5-1-1）'!$A$9:$AH$126,31,FALSE)&amp;"","")</f>
        <v/>
      </c>
      <c r="J21" s="107" t="str">
        <f>IFERROR(VLOOKUP($A21,'★共通（5-1-1）'!$A$9:$AH$126,32,FALSE)&amp;"","")</f>
        <v/>
      </c>
      <c r="K21" s="107" t="str">
        <f>IFERROR(VLOOKUP($A21,'★共通（5-1-1）'!$A$9:$AH$126,33,FALSE)&amp;"","")</f>
        <v>32</v>
      </c>
      <c r="L21" s="61"/>
      <c r="M21" s="61"/>
      <c r="N21" s="61"/>
      <c r="O21" s="61"/>
      <c r="P21" s="59"/>
    </row>
    <row r="22" spans="1:16" ht="133.5" customHeight="1">
      <c r="A22" s="105">
        <v>27</v>
      </c>
      <c r="B22" s="105" t="str">
        <f>IFERROR(VLOOKUP($A22,'★共通（5-1-1）'!$A$9:$AH$126,2,FALSE)&amp;"","")</f>
        <v>介護報酬の見直し</v>
      </c>
      <c r="C22" s="106" t="str">
        <f>IFERROR(VLOOKUP($A22,'★共通（5-1-1）'!$A$9:$AH$126,3,FALSE)&amp;"","")</f>
        <v>長期療養・生活施設の機能の強化</v>
      </c>
      <c r="D22" s="105" t="str">
        <f>IFERROR(VLOOKUP($A22,'★共通（5-1-1）'!$A$9:$AH$126,4,FALSE)&amp;"","")</f>
        <v>長期療養生活移行加算</v>
      </c>
      <c r="E22" s="19" t="str">
        <f>IFERROR(VLOOKUP($A22,'★共通（5-1-1）'!$A$9:$AH$126,5,FALSE)&amp;"","")</f>
        <v>新</v>
      </c>
      <c r="F22" s="106" t="str">
        <f>IFERROR(VLOOKUP($A22,'★共通（5-1-1）'!$A$9:$AH$126,6,FALSE)&amp;"","")</f>
        <v>・介護医療院について、医療の必要な要介護者の長期療養施設としての機能及び生活施設としての機能をより充実させる観点から、療養病床における長期入院患者を受け入れ、生活施設としての取組を説明し、適切なサービス提供を行うことを評価する新たな加算を創設する。具体的な算定要件は以下のとおりとし、入所した日から一定期間に限り算定可能とする。
・ 入所者が療養病床に長期間入院していた患者であること。
・ 入所にあたり、入所者及び家族等に生活施設としての取組について説明を行うこと。
・ 入所者及び家族等と地域住民等との交流が可能となるよう、地域の行事や活動等に積極的に関与していること。</v>
      </c>
      <c r="G22" s="107" t="str">
        <f>IFERROR(VLOOKUP($A22,'★共通（5-1-1）'!$A$9:$AH$126,27,FALSE)&amp;"","")</f>
        <v/>
      </c>
      <c r="H22" s="107" t="str">
        <f>IFERROR(VLOOKUP($A22,'★共通（5-1-1）'!$A$9:$AH$126,30,FALSE)&amp;"","")</f>
        <v/>
      </c>
      <c r="I22" s="107" t="str">
        <f>IFERROR(VLOOKUP($A22,'★共通（5-1-1）'!$A$9:$AH$126,31,FALSE)&amp;"","")</f>
        <v/>
      </c>
      <c r="J22" s="107" t="str">
        <f>IFERROR(VLOOKUP($A22,'★共通（5-1-1）'!$A$9:$AH$126,32,FALSE)&amp;"","")</f>
        <v/>
      </c>
      <c r="K22" s="107" t="str">
        <f>IFERROR(VLOOKUP($A22,'★共通（5-1-1）'!$A$9:$AH$126,33,FALSE)&amp;"","")</f>
        <v>33</v>
      </c>
      <c r="L22" s="61"/>
      <c r="M22" s="61"/>
      <c r="N22" s="61"/>
      <c r="O22" s="61"/>
      <c r="P22" s="59"/>
    </row>
    <row r="23" spans="1:16" ht="83.25" customHeight="1">
      <c r="A23" s="105">
        <v>28</v>
      </c>
      <c r="B23" s="105" t="str">
        <f>IFERROR(VLOOKUP($A23,'★共通（5-1-1）'!$A$9:$AH$126,2,FALSE)&amp;"","")</f>
        <v>介護報酬の見直し</v>
      </c>
      <c r="C23" s="106" t="str">
        <f>IFERROR(VLOOKUP($A23,'★共通（5-1-1）'!$A$9:$AH$126,3,FALSE)&amp;"","")</f>
        <v>介護医療院の薬剤管理指導の見直し</v>
      </c>
      <c r="D23" s="105" t="str">
        <f>IFERROR(VLOOKUP($A23,'★共通（5-1-1）'!$A$9:$AH$126,4,FALSE)&amp;"","")</f>
        <v/>
      </c>
      <c r="E23" s="19" t="str">
        <f>IFERROR(VLOOKUP($A23,'★共通（5-1-1）'!$A$9:$AH$126,5,FALSE)&amp;"","")</f>
        <v/>
      </c>
      <c r="F23" s="106" t="str">
        <f>IFERROR(VLOOKUP($A23,'★共通（5-1-1）'!$A$9:$AH$126,6,FALSE)&amp;"","")</f>
        <v>・介護医療院の薬剤管理指導について、介護の質の向上に係る取組を一層推進する観点から、CHASE へのデータ提出とフィードバックの活用によるPDCA サイクルの推進・ケアの向上を図ることを新たに評価する（。※３（２）①イ参照）
※新設</v>
      </c>
      <c r="G23" s="107" t="str">
        <f>IFERROR(VLOOKUP($A23,'★共通（5-1-1）'!$A$9:$AH$126,27,FALSE)&amp;"","")</f>
        <v/>
      </c>
      <c r="H23" s="107" t="str">
        <f>IFERROR(VLOOKUP($A23,'★共通（5-1-1）'!$A$9:$AH$126,30,FALSE)&amp;"","")</f>
        <v/>
      </c>
      <c r="I23" s="107" t="str">
        <f>IFERROR(VLOOKUP($A23,'★共通（5-1-1）'!$A$9:$AH$126,31,FALSE)&amp;"","")</f>
        <v/>
      </c>
      <c r="J23" s="107" t="str">
        <f>IFERROR(VLOOKUP($A23,'★共通（5-1-1）'!$A$9:$AH$126,32,FALSE)&amp;"","")</f>
        <v/>
      </c>
      <c r="K23" s="107" t="str">
        <f>IFERROR(VLOOKUP($A23,'★共通（5-1-1）'!$A$9:$AH$126,33,FALSE)&amp;"","")</f>
        <v>34</v>
      </c>
      <c r="L23" s="61"/>
      <c r="M23" s="61"/>
      <c r="N23" s="61"/>
      <c r="O23" s="61"/>
      <c r="P23" s="59"/>
    </row>
    <row r="24" spans="1:16" ht="78" customHeight="1">
      <c r="A24" s="105">
        <v>29</v>
      </c>
      <c r="B24" s="105" t="str">
        <f>IFERROR(VLOOKUP($A24,'★共通（5-1-1）'!$A$9:$AH$126,2,FALSE)&amp;"","")</f>
        <v>介護報酬の見直し</v>
      </c>
      <c r="C24" s="106" t="str">
        <f>IFERROR(VLOOKUP($A24,'★共通（5-1-1）'!$A$9:$AH$126,3,FALSE)&amp;"","")</f>
        <v>介護療養型医療施設の円滑な移行</v>
      </c>
      <c r="D24" s="105" t="str">
        <f>IFERROR(VLOOKUP($A24,'★共通（5-1-1）'!$A$9:$AH$126,4,FALSE)&amp;"","")</f>
        <v>移行計画が未提出である場合</v>
      </c>
      <c r="E24" s="19" t="str">
        <f>IFERROR(VLOOKUP($A24,'★共通（5-1-1）'!$A$9:$AH$126,5,FALSE)&amp;"","")</f>
        <v/>
      </c>
      <c r="F24" s="106" t="str">
        <f>IFERROR(VLOOKUP($A24,'★共通（5-1-1）'!$A$9:$AH$126,6,FALSE)&amp;"","")</f>
        <v>・介護療養型医療施設について、令和５年度末の廃止期限までの円滑な移行等に向けて、より早期の意思決定を促す観点から、事業者に、一定期間ごとに移行等に係る検討の状況について指定権者に報告を求め、期限までに報告されない場合には、次の期限までの間、基本報酬を減算する。※減算</v>
      </c>
      <c r="G24" s="107" t="str">
        <f>IFERROR(VLOOKUP($A24,'★共通（5-1-1）'!$A$9:$AH$126,27,FALSE)&amp;"","")</f>
        <v/>
      </c>
      <c r="H24" s="107" t="str">
        <f>IFERROR(VLOOKUP($A24,'★共通（5-1-1）'!$A$9:$AH$126,30,FALSE)&amp;"","")</f>
        <v/>
      </c>
      <c r="I24" s="107" t="str">
        <f>IFERROR(VLOOKUP($A24,'★共通（5-1-1）'!$A$9:$AH$126,31,FALSE)&amp;"","")</f>
        <v/>
      </c>
      <c r="J24" s="107" t="str">
        <f>IFERROR(VLOOKUP($A24,'★共通（5-1-1）'!$A$9:$AH$126,32,FALSE)&amp;"","")</f>
        <v>35</v>
      </c>
      <c r="K24" s="107" t="str">
        <f>IFERROR(VLOOKUP($A24,'★共通（5-1-1）'!$A$9:$AH$126,33,FALSE)&amp;"","")</f>
        <v/>
      </c>
      <c r="L24" s="61"/>
      <c r="M24" s="61"/>
      <c r="N24" s="61"/>
      <c r="O24" s="61"/>
      <c r="P24" s="59"/>
    </row>
    <row r="25" spans="1:16" ht="113.25" customHeight="1">
      <c r="A25" s="105">
        <v>36</v>
      </c>
      <c r="B25" s="105" t="str">
        <f>IFERROR(VLOOKUP($A25,'★共通（5-1-1）'!$A$9:$AH$126,2,FALSE)&amp;"","")</f>
        <v/>
      </c>
      <c r="C25" s="106" t="str">
        <f>IFERROR(VLOOKUP($A25,'★共通（5-1-1）'!$A$9:$AH$126,3,FALSE)&amp;"","")</f>
        <v>退院・退所時のカンファレンスにおける福祉用具専門相談員等の参画促進</v>
      </c>
      <c r="D25" s="105" t="str">
        <f>IFERROR(VLOOKUP($A25,'★共通（5-1-1）'!$A$9:$AH$126,4,FALSE)&amp;"","")</f>
        <v/>
      </c>
      <c r="E25" s="19" t="str">
        <f>IFERROR(VLOOKUP($A25,'★共通（5-1-1）'!$A$9:$AH$126,5,FALSE)&amp;"","")</f>
        <v/>
      </c>
      <c r="F25" s="106" t="str">
        <f>IFERROR(VLOOKUP($A25,'★共通（5-1-1）'!$A$9:$AH$126,6,FALSE)&amp;"","")</f>
        <v>・退院・退所時のスムーズな福祉用具貸与の利用を図る観点から、居宅介護支援の退院・退所加算や施設系サービスの退所時の支援に係る加算において求められる退院・退所時のカンファレンスについて、退院・退所後に福祉用具の貸与が見込まれる場合には、必要に応じ、福祉用具専門相談員や居宅サービスを提供する作業療法士等が参加することを明確化する。
※（１）①②③④、（２）①⑦⑧、（３）①②③④⑤の事項も参照。</v>
      </c>
      <c r="G25" s="107" t="str">
        <f>IFERROR(VLOOKUP($A25,'★共通（5-1-1）'!$A$9:$AH$126,27,FALSE)&amp;"","")</f>
        <v>45</v>
      </c>
      <c r="H25" s="107" t="str">
        <f>IFERROR(VLOOKUP($A25,'★共通（5-1-1）'!$A$9:$AH$126,30,FALSE)&amp;"","")</f>
        <v>45</v>
      </c>
      <c r="I25" s="107" t="str">
        <f>IFERROR(VLOOKUP($A25,'★共通（5-1-1）'!$A$9:$AH$126,31,FALSE)&amp;"","")</f>
        <v>45</v>
      </c>
      <c r="J25" s="107" t="str">
        <f>IFERROR(VLOOKUP($A25,'★共通（5-1-1）'!$A$9:$AH$126,32,FALSE)&amp;"","")</f>
        <v>45</v>
      </c>
      <c r="K25" s="107" t="str">
        <f>IFERROR(VLOOKUP($A25,'★共通（5-1-1）'!$A$9:$AH$126,33,FALSE)&amp;"","")</f>
        <v>45</v>
      </c>
      <c r="L25" s="61"/>
      <c r="M25" s="61"/>
      <c r="N25" s="61"/>
      <c r="O25" s="64"/>
      <c r="P25" s="59"/>
    </row>
    <row r="26" spans="1:16" ht="188.25" customHeight="1">
      <c r="A26" s="105">
        <v>37</v>
      </c>
      <c r="B26" s="105" t="str">
        <f>IFERROR(VLOOKUP($A26,'★共通（5-1-1）'!$A$9:$AH$126,2,FALSE)&amp;"","")</f>
        <v>人員基準・設備基準</v>
      </c>
      <c r="C26" s="106" t="str">
        <f>IFERROR(VLOOKUP($A26,'★共通（5-1-1）'!$A$9:$AH$126,3,FALSE)&amp;"","")</f>
        <v>①個室ユニット型施設の設備・勤務体制の見直し</v>
      </c>
      <c r="D26" s="105" t="str">
        <f>IFERROR(VLOOKUP($A26,'★共通（5-1-1）'!$A$9:$AH$126,4,FALSE)&amp;"","")</f>
        <v/>
      </c>
      <c r="E26" s="19" t="str">
        <f>IFERROR(VLOOKUP($A26,'★共通（5-1-1）'!$A$9:$AH$126,5,FALSE)&amp;"","")</f>
        <v/>
      </c>
      <c r="F26" s="106" t="str">
        <f>IFERROR(VLOOKUP($A26,'★共通（5-1-1）'!$A$9:$AH$126,6,FALSE)&amp;"","")</f>
        <v>・施設系サービス及び短期入所系サービスにおける個室ユニット型施設について、ケアの質を維持しつつ、人材確保や職員定着を目指し、ユニットケアを推進する観点から、以下の見直しを行う。
　ア １ユニットの定員を、夜間及び深夜を含めた介護・看護職員の配置の実態を勘案して職員を配置するよう努めることを求めつつ、現行の「おおむね 10 人以下」から「原則としておおむね 10 人以下とし、15 人を超えないもの」とする。
　イ ユニットリーダーについて、原則常勤を維持しつつ、仕事と育児や介護との両立が可能となる環境整備を進め、離職防止・定着促進を図る観点から、人員配置基準や報酬算定について、両立支援への配慮に係る見直しを行う（Ⅱ４（１）⑥参照）。
　ウ ユニット型個室的多床室について、感染症やプライバシーに配慮し、個室化を進める観点から、新たに設置することを禁止する。
※（１）①②③④、（２）①②③④⑤⑥、（３）⑥⑦⑧⑨⑩⑪⑫⑬の事項も参照</v>
      </c>
      <c r="G26" s="107" t="str">
        <f>IFERROR(VLOOKUP($A26,'★共通（5-1-1）'!$A$9:$AH$126,27,FALSE)&amp;"","")</f>
        <v>47・48</v>
      </c>
      <c r="H26" s="107" t="str">
        <f>IFERROR(VLOOKUP($A26,'★共通（5-1-1）'!$A$9:$AH$126,30,FALSE)&amp;"","")</f>
        <v>47・48</v>
      </c>
      <c r="I26" s="107" t="str">
        <f>IFERROR(VLOOKUP($A26,'★共通（5-1-1）'!$A$9:$AH$126,31,FALSE)&amp;"","")</f>
        <v>47・48</v>
      </c>
      <c r="J26" s="107" t="str">
        <f>IFERROR(VLOOKUP($A26,'★共通（5-1-1）'!$A$9:$AH$126,32,FALSE)&amp;"","")</f>
        <v>47・48</v>
      </c>
      <c r="K26" s="107" t="str">
        <f>IFERROR(VLOOKUP($A26,'★共通（5-1-1）'!$A$9:$AH$126,33,FALSE)&amp;"","")</f>
        <v>47・48</v>
      </c>
      <c r="L26" s="61"/>
      <c r="M26" s="61"/>
      <c r="N26" s="61"/>
      <c r="O26" s="61"/>
      <c r="P26" s="59"/>
    </row>
    <row r="27" spans="1:16" ht="91.5" customHeight="1">
      <c r="A27" s="105">
        <v>47</v>
      </c>
      <c r="B27" s="105" t="str">
        <f>IFERROR(VLOOKUP($A27,'★共通（5-1-1）'!$A$9:$AH$126,2,FALSE)&amp;"","")</f>
        <v>介護報酬の見直し</v>
      </c>
      <c r="C27" s="106" t="str">
        <f>IFERROR(VLOOKUP($A27,'★共通（5-1-1）'!$A$9:$AH$126,3,FALSE)&amp;"","")</f>
        <v xml:space="preserve">特例居宅介護サービス費による地域の実情に応じたサービス提供の確保
</v>
      </c>
      <c r="D27" s="105" t="str">
        <f>IFERROR(VLOOKUP($A27,'★共通（5-1-1）'!$A$9:$AH$126,4,FALSE)&amp;"","")</f>
        <v/>
      </c>
      <c r="E27" s="19" t="str">
        <f>IFERROR(VLOOKUP($A27,'★共通（5-1-1）'!$A$9:$AH$126,5,FALSE)&amp;"","")</f>
        <v/>
      </c>
      <c r="F27" s="106" t="str">
        <f>IFERROR(VLOOKUP($A27,'★共通（5-1-1）'!$A$9:$AH$126,6,FALSE)&amp;"","")</f>
        <v>・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v>
      </c>
      <c r="G27" s="107" t="str">
        <f>IFERROR(VLOOKUP($A27,'★共通（5-1-1）'!$A$9:$AH$126,27,FALSE)&amp;"","")</f>
        <v>64</v>
      </c>
      <c r="H27" s="107" t="str">
        <f>IFERROR(VLOOKUP($A27,'★共通（5-1-1）'!$A$9:$AH$126,30,FALSE)&amp;"","")</f>
        <v/>
      </c>
      <c r="I27" s="107" t="str">
        <f>IFERROR(VLOOKUP($A27,'★共通（5-1-1）'!$A$9:$AH$126,31,FALSE)&amp;"","")</f>
        <v/>
      </c>
      <c r="J27" s="107" t="str">
        <f>IFERROR(VLOOKUP($A27,'★共通（5-1-1）'!$A$9:$AH$126,32,FALSE)&amp;"","")</f>
        <v/>
      </c>
      <c r="K27" s="107" t="str">
        <f>IFERROR(VLOOKUP($A27,'★共通（5-1-1）'!$A$9:$AH$126,33,FALSE)&amp;"","")</f>
        <v/>
      </c>
      <c r="L27" s="61"/>
      <c r="M27" s="61"/>
      <c r="N27" s="61"/>
      <c r="O27" s="61"/>
      <c r="P27" s="59"/>
    </row>
    <row r="28" spans="1:16" ht="139.5" customHeight="1">
      <c r="A28" s="105">
        <v>48</v>
      </c>
      <c r="B28" s="105" t="str">
        <f>IFERROR(VLOOKUP($A28,'★共通（5-1-1）'!$A$9:$AH$126,2,FALSE)&amp;"","")</f>
        <v>運営基準の見直し</v>
      </c>
      <c r="C28" s="106" t="str">
        <f>IFERROR(VLOOKUP($A28,'★共通（5-1-1）'!$A$9:$AH$126,3,FALSE)&amp;"","")</f>
        <v>リハビリテーション・機能訓練、口腔、栄養の取組の一体的な推進</v>
      </c>
      <c r="D28" s="105" t="str">
        <f>IFERROR(VLOOKUP($A28,'★共通（5-1-1）'!$A$9:$AH$126,4,FALSE)&amp;"","")</f>
        <v/>
      </c>
      <c r="E28" s="19" t="str">
        <f>IFERROR(VLOOKUP($A28,'★共通（5-1-1）'!$A$9:$AH$126,5,FALSE)&amp;"","")</f>
        <v/>
      </c>
      <c r="F28" s="106" t="str">
        <f>IFERROR(VLOOKUP($A28,'★共通（5-1-1）'!$A$9:$AH$126,6,FALSE)&amp;"","")</f>
        <v xml:space="preserve">・リハビリテーション・機能訓練、口腔、栄養の取組を一体的に運用し、自立支援・重度化防止を効果的に進める観点から、以下の見直しを行う。
　ア リハビリテーション・機能訓練、口腔、栄養に関する加算等の算定要件とされている計画作成や会議について、リハビリテーション専門職、管理栄養士、歯科衛生士が必要に応じて参加することを明確化する。
　イ リハビリテーション・機能訓練、口腔、栄養に関する各種計画書（リハビリテーション計画書、栄養ケア計画書、口腔機能向上サービスの管理指導計画・実施記録）について、重複する記載項目を整理するとともに、それぞれの実施計画を一体的に記入できる様式を設ける。
</v>
      </c>
      <c r="G28" s="107" t="str">
        <f>IFERROR(VLOOKUP($A28,'★共通（5-1-1）'!$A$9:$AH$126,27,FALSE)&amp;"","")</f>
        <v>67</v>
      </c>
      <c r="H28" s="107" t="str">
        <f>IFERROR(VLOOKUP($A28,'★共通（5-1-1）'!$A$9:$AH$126,30,FALSE)&amp;"","")</f>
        <v>67</v>
      </c>
      <c r="I28" s="107" t="str">
        <f>IFERROR(VLOOKUP($A28,'★共通（5-1-1）'!$A$9:$AH$126,31,FALSE)&amp;"","")</f>
        <v>67</v>
      </c>
      <c r="J28" s="107" t="str">
        <f>IFERROR(VLOOKUP($A28,'★共通（5-1-1）'!$A$9:$AH$126,32,FALSE)&amp;"","")</f>
        <v>67</v>
      </c>
      <c r="K28" s="107" t="str">
        <f>IFERROR(VLOOKUP($A28,'★共通（5-1-1）'!$A$9:$AH$126,33,FALSE)&amp;"","")</f>
        <v>67</v>
      </c>
      <c r="L28" s="61"/>
      <c r="M28" s="61"/>
      <c r="N28" s="61"/>
      <c r="O28" s="61"/>
      <c r="P28" s="59"/>
    </row>
    <row r="29" spans="1:16" ht="109.5" customHeight="1">
      <c r="A29" s="105">
        <v>50</v>
      </c>
      <c r="B29" s="105" t="str">
        <f>IFERROR(VLOOKUP($A29,'★共通（5-1-1）'!$A$9:$AH$126,2,FALSE)&amp;"","")</f>
        <v>介護報酬の見直し</v>
      </c>
      <c r="C29" s="106" t="str">
        <f>IFERROR(VLOOKUP($A29,'★共通（5-1-1）'!$A$9:$AH$126,3,FALSE)&amp;"","")</f>
        <v>リハビリテーションマネジメント等の見直し</v>
      </c>
      <c r="D29" s="105" t="str">
        <f>IFERROR(VLOOKUP($A29,'★共通（5-1-1）'!$A$9:$AH$126,4,FALSE)&amp;"","")</f>
        <v>リハビリテーションマネジメント計画書情報加算</v>
      </c>
      <c r="E29" s="19" t="str">
        <f>IFERROR(VLOOKUP($A29,'★共通（5-1-1）'!$A$9:$AH$126,5,FALSE)&amp;"","")</f>
        <v>新</v>
      </c>
      <c r="F29" s="106" t="str">
        <f>IFERROR(VLOOKUP($A29,'★共通（5-1-1）'!$A$9:$AH$126,6,FALSE)&amp;"","")</f>
        <v>・介護老人保健施設（リハビリテーションマネジメント）及び介護医療院（特別診療費（理学療法・作業療法・言語聴覚療法）について、自立支援・重度化防止に向けた更なる質の高い取組を促す観点から、訪問リハビリテーション等と同様に、CHASE・VISIT へリハビリテーションのデータを提出しフィードバックを受けて PDCA サイクルを推進することを評価する新たな加算を創設する。（※３（２）①イ参照）※新設</v>
      </c>
      <c r="G29" s="107" t="str">
        <f>IFERROR(VLOOKUP($A29,'★共通（5-1-1）'!$A$9:$AH$126,27,FALSE)&amp;"","")</f>
        <v/>
      </c>
      <c r="H29" s="107" t="str">
        <f>IFERROR(VLOOKUP($A29,'★共通（5-1-1）'!$A$9:$AH$126,30,FALSE)&amp;"","")</f>
        <v/>
      </c>
      <c r="I29" s="107" t="str">
        <f>IFERROR(VLOOKUP($A29,'★共通（5-1-1）'!$A$9:$AH$126,31,FALSE)&amp;"","")</f>
        <v>73</v>
      </c>
      <c r="J29" s="107" t="str">
        <f>IFERROR(VLOOKUP($A29,'★共通（5-1-1）'!$A$9:$AH$126,32,FALSE)&amp;"","")</f>
        <v/>
      </c>
      <c r="K29" s="107" t="str">
        <f>IFERROR(VLOOKUP($A29,'★共通（5-1-1）'!$A$9:$AH$126,33,FALSE)&amp;"","")</f>
        <v>73</v>
      </c>
      <c r="L29" s="61"/>
      <c r="M29" s="61"/>
      <c r="N29" s="61"/>
      <c r="O29" s="61"/>
      <c r="P29" s="59"/>
    </row>
    <row r="30" spans="1:16" ht="216.75" customHeight="1">
      <c r="A30" s="105">
        <v>55</v>
      </c>
      <c r="B30" s="105" t="str">
        <f>IFERROR(VLOOKUP($A30,'★共通（5-1-1）'!$A$9:$AH$126,2,FALSE)&amp;"","")</f>
        <v>介護報酬の見直し</v>
      </c>
      <c r="C30" s="106" t="str">
        <f>IFERROR(VLOOKUP($A30,'★共通（5-1-1）'!$A$9:$AH$126,3,FALSE)&amp;"","")</f>
        <v>生活機能向上連携加算の見直し</v>
      </c>
      <c r="D30" s="105" t="str">
        <f>IFERROR(VLOOKUP($A30,'★共通（5-1-1）'!$A$9:$AH$126,4,FALSE)&amp;"","")</f>
        <v>生活機能向上連携加算Ⅰ（新）
生活機能向上連携加算Ⅱ</v>
      </c>
      <c r="E30" s="19" t="str">
        <f>IFERROR(VLOOKUP($A30,'★共通（5-1-1）'!$A$9:$AH$126,5,FALSE)&amp;"","")</f>
        <v/>
      </c>
      <c r="F30" s="106" t="str">
        <f>IFERROR(VLOOKUP($A30,'★共通（5-1-1）'!$A$9:$AH$126,6,FALSE)&amp;"","")</f>
        <v>・生活機能向上連携加算について、算定率が低い状況を踏まえ、その目的である外部のリハビリテーション専門職等との連携による自立支援・重度化防止に資する介護の推進を図る観点から、以下の見直し及び対応を行う。
　ア 通所系サービス、短期入所系サービス、居住系サービス、施設サービスにおける生活機能向上連携加算について、訪問介護等における同加算と同様に、ICT の活用等により、外部のリハビリテーション専門職等が当該サービス事業所を訪問せずに、利用者の状態を適切に把握し助言した場合について評価する区分を新たに設ける。
　イ 訪問系サービス、多機能系サービスにおける生活機能向上連携加算（Ⅱ）について、サービス提供責任者とリハビリテーション専門職等がそれぞれ利用者の自宅を訪問した上で、共同してカンファレンスを行う要件に関して、要介護者の生活機能を維持・向上させるためには多職種によるカンファレンスが効果的であることや、業務効率化の観点から、同カンファレンスについては利用者・家族も参加するサービス担当者会議の前後に時間を明確に区分した上で実施するサービス提供責任者及びリハビリテーション専門職等によるカンファレンスでも差し支えないことを明確化する。
　ウ 外部のリハビリテーション専門職等の連携先を見つけやすくするため、生活機能向上連携加算の算定要件上連携先となり得る訪問・通所リハビリテーション事業所が任意で情報を公表するなどの取組を進める。</v>
      </c>
      <c r="G30" s="107" t="str">
        <f>IFERROR(VLOOKUP($A30,'★共通（5-1-1）'!$A$9:$AH$126,27,FALSE)&amp;"","")</f>
        <v>79
・
80</v>
      </c>
      <c r="H30" s="107" t="str">
        <f>IFERROR(VLOOKUP($A30,'★共通（5-1-1）'!$A$9:$AH$126,30,FALSE)&amp;"","")</f>
        <v>79
・
80</v>
      </c>
      <c r="I30" s="107" t="str">
        <f>IFERROR(VLOOKUP($A30,'★共通（5-1-1）'!$A$9:$AH$126,31,FALSE)&amp;"","")</f>
        <v/>
      </c>
      <c r="J30" s="107" t="str">
        <f>IFERROR(VLOOKUP($A30,'★共通（5-1-1）'!$A$9:$AH$126,32,FALSE)&amp;"","")</f>
        <v/>
      </c>
      <c r="K30" s="107" t="str">
        <f>IFERROR(VLOOKUP($A30,'★共通（5-1-1）'!$A$9:$AH$126,33,FALSE)&amp;"","")</f>
        <v/>
      </c>
      <c r="L30" s="71"/>
      <c r="M30" s="72"/>
      <c r="N30" s="71"/>
      <c r="O30" s="61"/>
      <c r="P30" s="59"/>
    </row>
    <row r="31" spans="1:16" ht="78.75" customHeight="1">
      <c r="A31" s="105">
        <v>60</v>
      </c>
      <c r="B31" s="105" t="str">
        <f>IFERROR(VLOOKUP($A31,'★共通（5-1-1）'!$A$9:$AH$126,2,FALSE)&amp;"","")</f>
        <v>介護報酬の見直し</v>
      </c>
      <c r="C31" s="106" t="str">
        <f>IFERROR(VLOOKUP($A31,'★共通（5-1-1）'!$A$9:$AH$126,3,FALSE)&amp;"","")</f>
        <v>特別養護老人ホームにおける個別機能訓練加算の見直し</v>
      </c>
      <c r="D31" s="105" t="str">
        <f>IFERROR(VLOOKUP($A31,'★共通（5-1-1）'!$A$9:$AH$126,4,FALSE)&amp;"","")</f>
        <v>個別機能訓練加算Ⅰ
個別機能訓練加算Ⅱ（新）</v>
      </c>
      <c r="E31" s="19" t="str">
        <f>IFERROR(VLOOKUP($A31,'★共通（5-1-1）'!$A$9:$AH$126,5,FALSE)&amp;"","")</f>
        <v/>
      </c>
      <c r="F31" s="106" t="str">
        <f>IFERROR(VLOOKUP($A31,'★共通（5-1-1）'!$A$9:$AH$126,6,FALSE)&amp;"","")</f>
        <v xml:space="preserve">・特別養護老人ホームにおける個別機能訓練加算について、より利用者の自立支援等に資する個別機能訓練の提供を促進する観点から、CHASE へのデータ提出とフィードバックの活用による更なる PDCA サイクルの推進・ケアの向上を図ることを評価する新たな区分を設ける。（※３（２）①イ参照）※新設
</v>
      </c>
      <c r="G31" s="107" t="str">
        <f>IFERROR(VLOOKUP($A31,'★共通（5-1-1）'!$A$9:$AH$126,27,FALSE)&amp;"","")</f>
        <v>85</v>
      </c>
      <c r="H31" s="107" t="str">
        <f>IFERROR(VLOOKUP($A31,'★共通（5-1-1）'!$A$9:$AH$126,30,FALSE)&amp;"","")</f>
        <v>85</v>
      </c>
      <c r="I31" s="107" t="str">
        <f>IFERROR(VLOOKUP($A31,'★共通（5-1-1）'!$A$9:$AH$126,31,FALSE)&amp;"","")</f>
        <v/>
      </c>
      <c r="J31" s="107" t="str">
        <f>IFERROR(VLOOKUP($A31,'★共通（5-1-1）'!$A$9:$AH$126,32,FALSE)&amp;"","")</f>
        <v/>
      </c>
      <c r="K31" s="107" t="str">
        <f>IFERROR(VLOOKUP($A31,'★共通（5-1-1）'!$A$9:$AH$126,33,FALSE)&amp;"","")</f>
        <v/>
      </c>
      <c r="L31" s="61"/>
      <c r="M31" s="61"/>
      <c r="N31" s="61"/>
      <c r="O31" s="61"/>
      <c r="P31" s="59"/>
    </row>
    <row r="32" spans="1:16" ht="144.75" customHeight="1">
      <c r="A32" s="105">
        <v>61</v>
      </c>
      <c r="B32" s="105" t="str">
        <f>IFERROR(VLOOKUP($A32,'★共通（5-1-1）'!$A$9:$AH$126,2,FALSE)&amp;"","")</f>
        <v>介護報酬の見直し</v>
      </c>
      <c r="C32" s="106" t="str">
        <f>IFERROR(VLOOKUP($A32,'★共通（5-1-1）'!$A$9:$AH$126,3,FALSE)&amp;"","")</f>
        <v xml:space="preserve">施設系サービスにおける口腔衛生管理の強化※３年の経過措置
</v>
      </c>
      <c r="D32" s="105" t="str">
        <f>IFERROR(VLOOKUP($A32,'★共通（5-1-1）'!$A$9:$AH$126,4,FALSE)&amp;"","")</f>
        <v>口腔衛生管理加算Ⅰ
口腔衛生管理加算Ⅱ（新）</v>
      </c>
      <c r="E32" s="19" t="str">
        <f>IFERROR(VLOOKUP($A32,'★共通（5-1-1）'!$A$9:$AH$126,5,FALSE)&amp;"","")</f>
        <v/>
      </c>
      <c r="F32" s="106" t="str">
        <f>IFERROR(VLOOKUP($A32,'★共通（5-1-1）'!$A$9:$AH$126,6,FALSE)&amp;"","")</f>
        <v>・全ての施設系サービスにおいて口腔衛生管理体制を確保するよう促すとともに、入所者の状態に応じた丁寧な口腔衛生管理を更に充実させる観点から、以下の見直しを行う。
　ア 施設系サービスにおける口腔衛生管理体制加算を廃止し、同加算の算定要件の取組を一定緩和した上で、基本サービスとして行うこととする。このため、施設系サービスについて、口腔衛生管理体制を整備し、入所者ごとの状態に応じた口腔衛生の管理を行うことを求める。その際、３年の経過措置期間を設けることとする。※経過措置
　イ 口腔衛生管理加算について、CHASE へのデータ提出とフィードバックの活用による更なる PDCA サイクルの推進・ケアの向上を図ることを評価する新たな区分を設ける。（※３（２）①イ参照）※新設</v>
      </c>
      <c r="G32" s="107" t="str">
        <f>IFERROR(VLOOKUP($A32,'★共通（5-1-1）'!$A$9:$AH$126,27,FALSE)&amp;"","")</f>
        <v>86</v>
      </c>
      <c r="H32" s="107" t="str">
        <f>IFERROR(VLOOKUP($A32,'★共通（5-1-1）'!$A$9:$AH$126,30,FALSE)&amp;"","")</f>
        <v>86</v>
      </c>
      <c r="I32" s="107" t="str">
        <f>IFERROR(VLOOKUP($A32,'★共通（5-1-1）'!$A$9:$AH$126,31,FALSE)&amp;"","")</f>
        <v>86</v>
      </c>
      <c r="J32" s="107" t="str">
        <f>IFERROR(VLOOKUP($A32,'★共通（5-1-1）'!$A$9:$AH$126,32,FALSE)&amp;"","")</f>
        <v>86</v>
      </c>
      <c r="K32" s="107" t="str">
        <f>IFERROR(VLOOKUP($A32,'★共通（5-1-1）'!$A$9:$AH$126,33,FALSE)&amp;"","")</f>
        <v>86</v>
      </c>
      <c r="L32" s="66"/>
      <c r="M32" s="69"/>
      <c r="N32" s="66"/>
      <c r="O32" s="66"/>
      <c r="P32" s="59"/>
    </row>
    <row r="33" spans="1:16" ht="201" customHeight="1">
      <c r="A33" s="105">
        <v>62</v>
      </c>
      <c r="B33" s="105" t="str">
        <f>IFERROR(VLOOKUP($A33,'★共通（5-1-1）'!$A$9:$AH$126,2,FALSE)&amp;"","")</f>
        <v>介護報酬の見直し</v>
      </c>
      <c r="C33" s="106" t="str">
        <f>IFERROR(VLOOKUP($A33,'★共通（5-1-1）'!$A$9:$AH$126,3,FALSE)&amp;"","")</f>
        <v>施設系サービスにおける栄養ケア・マネジメントの充実</v>
      </c>
      <c r="D33" s="105" t="str">
        <f>IFERROR(VLOOKUP($A33,'★共通（5-1-1）'!$A$9:$AH$126,4,FALSE)&amp;"","")</f>
        <v>栄養ケア・マネジメント未実施の減算
栄養マネジメント強化加算
経口維持加算</v>
      </c>
      <c r="E33" s="19" t="str">
        <f>IFERROR(VLOOKUP($A33,'★共通（5-1-1）'!$A$9:$AH$126,5,FALSE)&amp;"","")</f>
        <v>新</v>
      </c>
      <c r="F33" s="106" t="str">
        <f>IFERROR(VLOOKUP($A33,'★共通（5-1-1）'!$A$9:$AH$126,6,FALSE)&amp;"","")</f>
        <v>・介護保険施設における栄養ケア・マネジメントの取組を一層強化する観点から、以下の見直しを行う。
　ア 施設系サービスにおける栄養マネジメント加算を廃止し、栄養ケア・マネジメントを基本サービスとして行うこととする。このため、現行の栄養士に加えて、管理栄養士の配置を位置付ける（栄養士又は管理栄養士の配置を求める）とともに、入所者ごとの状態に応じた栄養管理を計画的に行うことを求める。栄養ケア・マネジメントが実施されていない場合は、基本報酬を減算する。その際、３年の経過措置期間を設けることとする。
　イ 低栄養リスクが高い者のみを対象とする低栄養リスク改善加算について、入所者全員への丁寧な栄養ケアの実施や栄養ケアに係る体制の充実を評価する加算に見直す。その際、CHASE へのデータ提出とフィードバックの活用による更なる PDCA サイクルの推進・ケアの向上を図ることを要件の一つとする（※３（２）①イ参照）。また、管理栄養士の配置について、栄養ケア・マネジメントの質を確保しつつ、管理栄養士が柔軟な働き方ができるようにする観点から、常勤換算方式による確保を求めることとする。さらに、褥瘡管理に関する取組を進める観点から、同加算と褥瘡マネジメント加算との併算定を可能とする。
　ウ 経口維持加算について、継続的な経口維持に関する取組を進める観点から、原則６月とする算定期間の要件を廃止する。</v>
      </c>
      <c r="G33" s="107" t="str">
        <f>IFERROR(VLOOKUP($A33,'★共通（5-1-1）'!$A$9:$AH$126,27,FALSE)&amp;"","")</f>
        <v>87</v>
      </c>
      <c r="H33" s="107" t="str">
        <f>IFERROR(VLOOKUP($A33,'★共通（5-1-1）'!$A$9:$AH$126,30,FALSE)&amp;"","")</f>
        <v>87</v>
      </c>
      <c r="I33" s="107" t="str">
        <f>IFERROR(VLOOKUP($A33,'★共通（5-1-1）'!$A$9:$AH$126,31,FALSE)&amp;"","")</f>
        <v>87</v>
      </c>
      <c r="J33" s="107" t="str">
        <f>IFERROR(VLOOKUP($A33,'★共通（5-1-1）'!$A$9:$AH$126,32,FALSE)&amp;"","")</f>
        <v>87</v>
      </c>
      <c r="K33" s="107" t="str">
        <f>IFERROR(VLOOKUP($A33,'★共通（5-1-1）'!$A$9:$AH$126,33,FALSE)&amp;"","")</f>
        <v>87</v>
      </c>
      <c r="L33" s="61"/>
      <c r="M33" s="61"/>
      <c r="N33" s="61"/>
      <c r="O33" s="61"/>
    </row>
    <row r="34" spans="1:16" ht="135.75" customHeight="1">
      <c r="A34" s="105">
        <v>63</v>
      </c>
      <c r="B34" s="105" t="str">
        <f>IFERROR(VLOOKUP($A34,'★共通（5-1-1）'!$A$9:$AH$126,2,FALSE)&amp;"","")</f>
        <v>人員基準・設備基準</v>
      </c>
      <c r="C34" s="106" t="str">
        <f>IFERROR(VLOOKUP($A34,'★共通（5-1-1）'!$A$9:$AH$126,3,FALSE)&amp;"","")</f>
        <v>多職種連携における管理栄養士の関与の強化</v>
      </c>
      <c r="D34" s="105" t="str">
        <f>IFERROR(VLOOKUP($A34,'★共通（5-1-1）'!$A$9:$AH$126,4,FALSE)&amp;"","")</f>
        <v/>
      </c>
      <c r="E34" s="19" t="str">
        <f>IFERROR(VLOOKUP($A34,'★共通（5-1-1）'!$A$9:$AH$126,5,FALSE)&amp;"","")</f>
        <v/>
      </c>
      <c r="F34" s="106" t="str">
        <f>IFERROR(VLOOKUP($A34,'★共通（5-1-1）'!$A$9:$AH$126,6,FALSE)&amp;"","")</f>
        <v>・介護保険施設において多職種連携で行う取組について、管理栄養士の役割や関与を強化する観点から、以下の見直しを行う。
　ア 看取り期における栄養ケアの充実を図る観点から、介護保険施設における看取りへの対応に係る加算（看取り介護加算、ターミナルケア加算）又は基本報酬の算定要件において、関与する専門職として管理栄養士を明記する。
　イ 褥瘡の発生や改善は栄養と大きく関わることを踏まえ、褥瘡マネジメント加算、褥瘡対策指導管理の算定要件において、関与する専門職として管理栄養士を明記する。</v>
      </c>
      <c r="G34" s="107" t="str">
        <f>IFERROR(VLOOKUP($A34,'★共通（5-1-1）'!$A$9:$AH$126,27,FALSE)&amp;"","")</f>
        <v>88</v>
      </c>
      <c r="H34" s="107" t="str">
        <f>IFERROR(VLOOKUP($A34,'★共通（5-1-1）'!$A$9:$AH$126,30,FALSE)&amp;"","")</f>
        <v>88</v>
      </c>
      <c r="I34" s="107" t="str">
        <f>IFERROR(VLOOKUP($A34,'★共通（5-1-1）'!$A$9:$AH$126,31,FALSE)&amp;"","")</f>
        <v>88</v>
      </c>
      <c r="J34" s="107" t="str">
        <f>IFERROR(VLOOKUP($A34,'★共通（5-1-1）'!$A$9:$AH$126,32,FALSE)&amp;"","")</f>
        <v>88</v>
      </c>
      <c r="K34" s="107" t="str">
        <f>IFERROR(VLOOKUP($A34,'★共通（5-1-1）'!$A$9:$AH$126,33,FALSE)&amp;"","")</f>
        <v>88</v>
      </c>
      <c r="L34" s="66"/>
      <c r="M34" s="61"/>
      <c r="N34" s="66"/>
      <c r="O34" s="61"/>
    </row>
    <row r="35" spans="1:16" ht="288.75" customHeight="1">
      <c r="A35" s="105">
        <v>67</v>
      </c>
      <c r="B35" s="105" t="str">
        <f>IFERROR(VLOOKUP($A35,'★共通（5-1-1）'!$A$9:$AH$126,2,FALSE)&amp;"","")</f>
        <v>介護報酬の見直し</v>
      </c>
      <c r="C35" s="106" t="str">
        <f>IFERROR(VLOOKUP($A35,'★共通（5-1-1）'!$A$9:$AH$126,3,FALSE)&amp;"","")</f>
        <v>CHASE・VISIT 情報の収集・活用と PDCA サイクルの推進</v>
      </c>
      <c r="D35" s="105" t="str">
        <f>IFERROR(VLOOKUP($A35,'★共通（5-1-1）'!$A$9:$AH$126,4,FALSE)&amp;"","")</f>
        <v xml:space="preserve">科学的介護推進体制加算Ⅰ（新）
科学的介護推進体制加算Ⅱ（新）
※認知翔対応型通所介護/
個別機能訓練加算Ⅰ
個別機能訓練加算Ⅱ（新）
</v>
      </c>
      <c r="E35" s="19" t="str">
        <f>IFERROR(VLOOKUP($A35,'★共通（5-1-1）'!$A$9:$AH$126,5,FALSE)&amp;"","")</f>
        <v/>
      </c>
      <c r="F35" s="106" t="str">
        <f>IFERROR(VLOOKUP($A35,'★共通（5-1-1）'!$A$9:$AH$126,6,FALSE)&amp;"","")</f>
        <v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v>
      </c>
      <c r="G35" s="107" t="str">
        <f>IFERROR(VLOOKUP($A35,'★共通（5-1-1）'!$A$9:$AH$126,27,FALSE)&amp;"","")</f>
        <v>93
・
94
・
95</v>
      </c>
      <c r="H35" s="107" t="str">
        <f>IFERROR(VLOOKUP($A35,'★共通（5-1-1）'!$A$9:$AH$126,30,FALSE)&amp;"","")</f>
        <v>93
・
94
・
95</v>
      </c>
      <c r="I35" s="107" t="str">
        <f>IFERROR(VLOOKUP($A35,'★共通（5-1-1）'!$A$9:$AH$126,31,FALSE)&amp;"","")</f>
        <v>93
・
94
・
95</v>
      </c>
      <c r="J35" s="107" t="str">
        <f>IFERROR(VLOOKUP($A35,'★共通（5-1-1）'!$A$9:$AH$126,32,FALSE)&amp;"","")</f>
        <v>93
・
94
・
95</v>
      </c>
      <c r="K35" s="107" t="str">
        <f>IFERROR(VLOOKUP($A35,'★共通（5-1-1）'!$A$9:$AH$126,33,FALSE)&amp;"","")</f>
        <v>93
・
94
・
95</v>
      </c>
      <c r="L35" s="64"/>
      <c r="M35" s="61"/>
      <c r="N35" s="72"/>
      <c r="O35" s="61"/>
      <c r="P35" s="59"/>
    </row>
    <row r="36" spans="1:16" ht="59.25" customHeight="1">
      <c r="A36" s="105">
        <v>69</v>
      </c>
      <c r="B36" s="105" t="str">
        <f>IFERROR(VLOOKUP($A36,'★共通（5-1-1）'!$A$9:$AH$126,2,FALSE)&amp;"","")</f>
        <v/>
      </c>
      <c r="C36" s="106" t="str">
        <f>IFERROR(VLOOKUP($A36,'★共通（5-1-1）'!$A$9:$AH$126,3,FALSE)&amp;"","")</f>
        <v>リハビリテーションマネジメント等の見直し</v>
      </c>
      <c r="D36" s="105" t="str">
        <f>IFERROR(VLOOKUP($A36,'★共通（5-1-1）'!$A$9:$AH$126,4,FALSE)&amp;"","")</f>
        <v/>
      </c>
      <c r="E36" s="19" t="str">
        <f>IFERROR(VLOOKUP($A36,'★共通（5-1-1）'!$A$9:$AH$126,5,FALSE)&amp;"","")</f>
        <v/>
      </c>
      <c r="F36" s="106" t="str">
        <f>IFERROR(VLOOKUP($A36,'★共通（5-1-1）'!$A$9:$AH$126,6,FALSE)&amp;"","")</f>
        <v>（※（１）③再掲）</v>
      </c>
      <c r="G36" s="107" t="str">
        <f>IFERROR(VLOOKUP($A36,'★共通（5-1-1）'!$A$9:$AH$126,27,FALSE)&amp;"","")</f>
        <v/>
      </c>
      <c r="H36" s="107" t="str">
        <f>IFERROR(VLOOKUP($A36,'★共通（5-1-1）'!$A$9:$AH$126,30,FALSE)&amp;"","")</f>
        <v/>
      </c>
      <c r="I36" s="107" t="str">
        <f>IFERROR(VLOOKUP($A36,'★共通（5-1-1）'!$A$9:$AH$126,31,FALSE)&amp;"","")</f>
        <v>●</v>
      </c>
      <c r="J36" s="107" t="str">
        <f>IFERROR(VLOOKUP($A36,'★共通（5-1-1）'!$A$9:$AH$126,32,FALSE)&amp;"","")</f>
        <v/>
      </c>
      <c r="K36" s="107" t="str">
        <f>IFERROR(VLOOKUP($A36,'★共通（5-1-1）'!$A$9:$AH$126,33,FALSE)&amp;"","")</f>
        <v>●</v>
      </c>
      <c r="L36" s="64"/>
      <c r="M36" s="64"/>
      <c r="N36" s="64"/>
      <c r="O36" s="61"/>
      <c r="P36" s="59"/>
    </row>
    <row r="37" spans="1:16" ht="256.5" customHeight="1">
      <c r="A37" s="105">
        <v>70</v>
      </c>
      <c r="B37" s="105" t="str">
        <f>IFERROR(VLOOKUP($A37,'★共通（5-1-1）'!$A$9:$AH$126,2,FALSE)&amp;"","")</f>
        <v>介護報酬の見直し</v>
      </c>
      <c r="C37" s="106" t="str">
        <f>IFERROR(VLOOKUP($A37,'★共通（5-1-1）'!$A$9:$AH$126,3,FALSE)&amp;"","")</f>
        <v>ADL 維持等加算の見直し</v>
      </c>
      <c r="D37" s="105" t="str">
        <f>IFERROR(VLOOKUP($A37,'★共通（5-1-1）'!$A$9:$AH$126,4,FALSE)&amp;"","")</f>
        <v>ＡＤＬ維持等加算Ⅰ
ＡＤＬ維持等加算Ⅱ</v>
      </c>
      <c r="E37" s="19" t="str">
        <f>IFERROR(VLOOKUP($A37,'★共通（5-1-1）'!$A$9:$AH$126,5,FALSE)&amp;"","")</f>
        <v/>
      </c>
      <c r="F37" s="106" t="str">
        <f>IFERROR(VLOOKUP($A37,'★共通（5-1-1）'!$A$9:$AH$126,6,FALSE)&amp;"","")</f>
        <v>・ADL 維持等加算について、自立支援・重度化防止に向けた取組を一層推進する観点から、以下の見直しを行う。
　ア クリームスキミングを防止する観点や、現状の同加算の取得状況や課題を踏まえ、算定要件について、以下の見直しを行う。
　　・ 初月と６月目の ADL 値の報告について、評価可能な者は原則全員報告を求める。
　　・ リハビリテーションサービスを併用している者について、同加算取得事業者がリハビリテーションサービス事業者と連携して機能訓練を実施している場合に限り、同加算に係る計算式の対象とする。
　　・ 利用者の総数や要介護度、要介護等認定月に係る要件を緩和する。
　　・ ADL 利得が上位 85％の者について、各々の ADL 利得を合計したものが０以上とする要件について、初月の ADL 値に応じて調整式で得られた利用者の調整済 ADL 利得が一定の値以上とする。
　　・ CHASE へのデータ提出とフィードバックの活用による PDCA サイクルの推進・ケアの向上を図ることを求める。（※３（２）①イ参照）
　イ より自立支援等に効果的な取組を行い、利用者の ADL を良好に維持・改善する事業者を高く評価する新たな区分を設ける。
　ウ 通所介護に加えて、機能訓練等に従事する者を十分に配置し、ADL の維持等を目的とする認知症対応型通所介護、特定施設入居者生活介護、地域密着型特定施設入居者生活介護、介護老人福祉施設、地域密着型介護老人福祉施設入所者生活介護を同加算の対象とする。</v>
      </c>
      <c r="G37" s="107" t="str">
        <f>IFERROR(VLOOKUP($A37,'★共通（5-1-1）'!$A$9:$AH$126,27,FALSE)&amp;"","")</f>
        <v xml:space="preserve">96
・
97
</v>
      </c>
      <c r="H37" s="107" t="str">
        <f>IFERROR(VLOOKUP($A37,'★共通（5-1-1）'!$A$9:$AH$126,30,FALSE)&amp;"","")</f>
        <v xml:space="preserve">96
・
97
</v>
      </c>
      <c r="I37" s="107" t="str">
        <f>IFERROR(VLOOKUP($A37,'★共通（5-1-1）'!$A$9:$AH$126,31,FALSE)&amp;"","")</f>
        <v/>
      </c>
      <c r="J37" s="107" t="str">
        <f>IFERROR(VLOOKUP($A37,'★共通（5-1-1）'!$A$9:$AH$126,32,FALSE)&amp;"","")</f>
        <v/>
      </c>
      <c r="K37" s="107" t="str">
        <f>IFERROR(VLOOKUP($A37,'★共通（5-1-1）'!$A$9:$AH$126,33,FALSE)&amp;"","")</f>
        <v/>
      </c>
      <c r="L37" s="64"/>
      <c r="M37" s="64"/>
      <c r="N37" s="64"/>
      <c r="O37" s="61"/>
      <c r="P37" s="59"/>
    </row>
    <row r="38" spans="1:16" ht="135">
      <c r="A38" s="105">
        <v>71</v>
      </c>
      <c r="B38" s="105" t="str">
        <f>IFERROR(VLOOKUP($A38,'★共通（5-1-1）'!$A$9:$AH$126,2,FALSE)&amp;"","")</f>
        <v>介護報酬の見直し</v>
      </c>
      <c r="C38" s="106" t="str">
        <f>IFERROR(VLOOKUP($A38,'★共通（5-1-1）'!$A$9:$AH$126,3,FALSE)&amp;"","")</f>
        <v>介護老人保健施設における在宅復帰・在宅療養支援機能の評価の充実</v>
      </c>
      <c r="D38" s="105" t="str">
        <f>IFERROR(VLOOKUP($A38,'★共通（5-1-1）'!$A$9:$AH$126,4,FALSE)&amp;"","")</f>
        <v/>
      </c>
      <c r="E38" s="19" t="str">
        <f>IFERROR(VLOOKUP($A38,'★共通（5-1-1）'!$A$9:$AH$126,5,FALSE)&amp;"","")</f>
        <v/>
      </c>
      <c r="F38" s="106" t="str">
        <f>IFERROR(VLOOKUP($A38,'★共通（5-1-1）'!$A$9:$AH$126,6,FALSE)&amp;"","")</f>
        <v>・在宅復帰・在宅療養支援等評価指標及び要件について、介護老人保健施設の在宅復帰・在宅療養支援機能をさらに促進する観点から、指標の取得状況等も踏まえ、以下の見直しを行う。その際、６月の経過措置期間を設けることとする。
　ア 居宅サービス実施数に係る指標において、訪問リハビリテーションの実施を更に促進するため、訪問リハビリテーションの比重を高くする。
　イ リハビリテーション専門職配置割合に係る指標において、入所者の状態に応じたより多様なリハビリテーション提供体制を評価するため、理学療法士、作業療法士及び言語聴覚士の３職種の配置を評価する。
　ウ 基本型以上についてリハビリテーションマネジメントの実施要件が求められているが、より入所者の状態にあったリハビリテーションを提供するため、医師の詳細な指示に基づくリハビリテーションに関する事項を明確化する。</v>
      </c>
      <c r="G38" s="107" t="str">
        <f>IFERROR(VLOOKUP($A38,'★共通（5-1-1）'!$A$9:$AH$126,27,FALSE)&amp;"","")</f>
        <v/>
      </c>
      <c r="H38" s="107" t="str">
        <f>IFERROR(VLOOKUP($A38,'★共通（5-1-1）'!$A$9:$AH$126,30,FALSE)&amp;"","")</f>
        <v/>
      </c>
      <c r="I38" s="107" t="str">
        <f>IFERROR(VLOOKUP($A38,'★共通（5-1-1）'!$A$9:$AH$126,31,FALSE)&amp;"","")</f>
        <v>98
・
99</v>
      </c>
      <c r="J38" s="107" t="str">
        <f>IFERROR(VLOOKUP($A38,'★共通（5-1-1）'!$A$9:$AH$126,32,FALSE)&amp;"","")</f>
        <v/>
      </c>
      <c r="K38" s="107" t="str">
        <f>IFERROR(VLOOKUP($A38,'★共通（5-1-1）'!$A$9:$AH$126,33,FALSE)&amp;"","")</f>
        <v/>
      </c>
      <c r="L38" s="64"/>
      <c r="M38" s="64"/>
      <c r="N38" s="64"/>
      <c r="O38" s="61"/>
      <c r="P38" s="59"/>
    </row>
    <row r="39" spans="1:16" ht="128.25" customHeight="1">
      <c r="A39" s="105">
        <v>72</v>
      </c>
      <c r="B39" s="105" t="str">
        <f>IFERROR(VLOOKUP($A39,'★共通（5-1-1）'!$A$9:$AH$126,2,FALSE)&amp;"","")</f>
        <v>介護報酬の見直し</v>
      </c>
      <c r="C39" s="106" t="str">
        <f>IFERROR(VLOOKUP($A39,'★共通（5-1-1）'!$A$9:$AH$126,3,FALSE)&amp;"","")</f>
        <v>寝たきり予防・重度化防止のためのマネジメントの推進</v>
      </c>
      <c r="D39" s="105" t="str">
        <f>IFERROR(VLOOKUP($A39,'★共通（5-1-1）'!$A$9:$AH$126,4,FALSE)&amp;"","")</f>
        <v>自立支援促進加算</v>
      </c>
      <c r="E39" s="19" t="str">
        <f>IFERROR(VLOOKUP($A39,'★共通（5-1-1）'!$A$9:$AH$126,5,FALSE)&amp;"","")</f>
        <v>新</v>
      </c>
      <c r="F39" s="106" t="str">
        <f>IFERROR(VLOOKUP($A39,'★共通（5-1-1）'!$A$9:$AH$126,6,FALSE)&amp;"","")</f>
        <v>・介護保険施設において、利用者の尊厳の保持、自立支援・重度化防止の推進、廃用や寝たきりの防止等の観点から、医師の関与の下、リハビリテーション・機能訓練、介護等を行う取組を推進することとする。
　このため、定期的に全ての利用者に対する医学的評価と、それに基づくリハビリテーションや日々の過ごし方等についてのアセスメントを実施するとともに、介護支援専門員やその他の介護職員が、日々の生活全般において適切なケアを実施するための計画を策定し、それに基づいて日々のケア等を行う取組を評価する新たな加算を創設する。その際、CHASE へのデータ提出とフィードバックの活用による PDCA サイクルの推進・ケアの向上を図ることを求める。（※３（２）①イ参照）</v>
      </c>
      <c r="G39" s="107" t="str">
        <f>IFERROR(VLOOKUP($A39,'★共通（5-1-1）'!$A$9:$AH$126,27,FALSE)&amp;"","")</f>
        <v>101</v>
      </c>
      <c r="H39" s="107" t="str">
        <f>IFERROR(VLOOKUP($A39,'★共通（5-1-1）'!$A$9:$AH$126,30,FALSE)&amp;"","")</f>
        <v>101</v>
      </c>
      <c r="I39" s="107" t="str">
        <f>IFERROR(VLOOKUP($A39,'★共通（5-1-1）'!$A$9:$AH$126,31,FALSE)&amp;"","")</f>
        <v>101</v>
      </c>
      <c r="J39" s="107" t="str">
        <f>IFERROR(VLOOKUP($A39,'★共通（5-1-1）'!$A$9:$AH$126,32,FALSE)&amp;"","")</f>
        <v/>
      </c>
      <c r="K39" s="107" t="str">
        <f>IFERROR(VLOOKUP($A39,'★共通（5-1-1）'!$A$9:$AH$126,33,FALSE)&amp;"","")</f>
        <v>101</v>
      </c>
      <c r="L39" s="61"/>
      <c r="M39" s="61"/>
      <c r="N39" s="61"/>
      <c r="O39" s="61"/>
      <c r="P39" s="59"/>
    </row>
    <row r="40" spans="1:16" ht="185.25" customHeight="1">
      <c r="A40" s="105">
        <v>73</v>
      </c>
      <c r="B40" s="105" t="str">
        <f>IFERROR(VLOOKUP($A40,'★共通（5-1-1）'!$A$9:$AH$126,2,FALSE)&amp;"","")</f>
        <v>介護報酬の見直し</v>
      </c>
      <c r="C40" s="106" t="str">
        <f>IFERROR(VLOOKUP($A40,'★共通（5-1-1）'!$A$9:$AH$126,3,FALSE)&amp;"","")</f>
        <v>褥瘡マネジメント加算等の見直し</v>
      </c>
      <c r="D40" s="105" t="str">
        <f>IFERROR(VLOOKUP($A40,'★共通（5-1-1）'!$A$9:$AH$126,4,FALSE)&amp;"","")</f>
        <v>褥瘡マネジメント加算Ⅰ（新）
褥瘡マネジメント加算Ⅱ（新）
褥瘡対策指導管理Ⅰ
褥瘡対策指導管理Ⅱ（新）</v>
      </c>
      <c r="E40" s="19" t="str">
        <f>IFERROR(VLOOKUP($A40,'★共通（5-1-1）'!$A$9:$AH$126,5,FALSE)&amp;"","")</f>
        <v/>
      </c>
      <c r="F40" s="106" t="str">
        <f>IFERROR(VLOOKUP($A40,'★共通（5-1-1）'!$A$9:$AH$126,6,FALSE)&amp;"","")</f>
        <v>・褥瘡マネジメント加算（介護医療院は褥瘡対策指導管理）について、介護の質の向上に係る取組を一層推進する観点から、以下の見直しを行う。
　ア 計画の見直しを含めた施設の継続的な取組を評価する観点から、３月に１回を上限とする算定について、毎月の算定を可能とする（介護医療院を除く）。
　イ 現行の褥瘡管理の取組（プロセス）への評価に加え、褥瘡の発生予防や状態改善等（アウトカム）について評価を行う新たな区分を設ける。その際、褥瘡の定義や評価指標について、統一的に評価することが可能なものを用いる。
　ウ CHASE へのデータ提出とフィードバックの活用による PDCA サイクルの推進・ケアの向上を図ることを求める。（※３（２）①イ参照）
　エ 看護小規模多機能型居宅介護を同加算の対象とする。</v>
      </c>
      <c r="G40" s="107" t="str">
        <f>IFERROR(VLOOKUP($A40,'★共通（5-1-1）'!$A$9:$AH$126,27,FALSE)&amp;"","")</f>
        <v>102
・
103</v>
      </c>
      <c r="H40" s="107" t="str">
        <f>IFERROR(VLOOKUP($A40,'★共通（5-1-1）'!$A$9:$AH$126,30,FALSE)&amp;"","")</f>
        <v>102
・
103</v>
      </c>
      <c r="I40" s="107" t="str">
        <f>IFERROR(VLOOKUP($A40,'★共通（5-1-1）'!$A$9:$AH$126,31,FALSE)&amp;"","")</f>
        <v>102
・
103</v>
      </c>
      <c r="J40" s="107" t="str">
        <f>IFERROR(VLOOKUP($A40,'★共通（5-1-1）'!$A$9:$AH$126,32,FALSE)&amp;"","")</f>
        <v/>
      </c>
      <c r="K40" s="107" t="str">
        <f>IFERROR(VLOOKUP($A40,'★共通（5-1-1）'!$A$9:$AH$126,33,FALSE)&amp;"","")</f>
        <v>102
・
103</v>
      </c>
      <c r="L40" s="61"/>
      <c r="M40" s="61"/>
      <c r="N40" s="61"/>
      <c r="O40" s="61"/>
      <c r="P40" s="59"/>
    </row>
    <row r="41" spans="1:16" ht="195" customHeight="1">
      <c r="A41" s="105">
        <v>74</v>
      </c>
      <c r="B41" s="105" t="str">
        <f>IFERROR(VLOOKUP($A41,'★共通（5-1-1）'!$A$9:$AH$126,2,FALSE)&amp;"","")</f>
        <v>介護報酬の見直し</v>
      </c>
      <c r="C41" s="106" t="str">
        <f>IFERROR(VLOOKUP($A41,'★共通（5-1-1）'!$A$9:$AH$126,3,FALSE)&amp;"","")</f>
        <v xml:space="preserve">排せつ支援加算の見直し
</v>
      </c>
      <c r="D41" s="105" t="str">
        <f>IFERROR(VLOOKUP($A41,'★共通（5-1-1）'!$A$9:$AH$126,4,FALSE)&amp;"","")</f>
        <v>排せつ支援加算Ⅰ
排せつ支援加算Ⅱ
排せつ支援加算Ⅲ</v>
      </c>
      <c r="E41" s="19" t="str">
        <f>IFERROR(VLOOKUP($A41,'★共通（5-1-1）'!$A$9:$AH$126,5,FALSE)&amp;"","")</f>
        <v>新</v>
      </c>
      <c r="F41" s="106" t="str">
        <f>IFERROR(VLOOKUP($A41,'★共通（5-1-1）'!$A$9:$AH$126,6,FALSE)&amp;"","")</f>
        <v>・排せつ支援加算（介護療養型医療施設を除く）について、介護の質の向上に係る取組を一層推進する観点から、以下の見直しを行う。
　ア 排せつ状態の改善が期待できる入所者を漏れなく支援していく観点から、全ての入所者に対して定期的な評価（スクリーニング）の実施を求め、事業所全体の取組として評価する。
　イ 継続的な取組を促進する観点から、現行、６か月間に限って算定可能とされているところを、６か月以降も継続して算定可能とする。
　ウ 入所者全員に対する排せつ支援の取組（プロセス）への評価に加え、排せつ状態の改善（アウトカム）について評価を行う新たな区分を設ける。その際、定義や指標について、統一的に評価することが可能なものを用いる。
　エ CHASE へのデータ提出とフィードバックの活用による PDCA サイクルの推進・ケアの向上を図ることを求める。（※３（２）①イ参照）
　オ 看護小規模多機能型居宅介護を同加算の対象とする。</v>
      </c>
      <c r="G41" s="107" t="str">
        <f>IFERROR(VLOOKUP($A41,'★共通（5-1-1）'!$A$9:$AH$126,27,FALSE)&amp;"","")</f>
        <v>104
・
105</v>
      </c>
      <c r="H41" s="107" t="str">
        <f>IFERROR(VLOOKUP($A41,'★共通（5-1-1）'!$A$9:$AH$126,30,FALSE)&amp;"","")</f>
        <v>104
・
105</v>
      </c>
      <c r="I41" s="107" t="str">
        <f>IFERROR(VLOOKUP($A41,'★共通（5-1-1）'!$A$9:$AH$126,31,FALSE)&amp;"","")</f>
        <v>104
・
105</v>
      </c>
      <c r="J41" s="107" t="str">
        <f>IFERROR(VLOOKUP($A41,'★共通（5-1-1）'!$A$9:$AH$126,32,FALSE)&amp;"","")</f>
        <v/>
      </c>
      <c r="K41" s="107" t="str">
        <f>IFERROR(VLOOKUP($A41,'★共通（5-1-1）'!$A$9:$AH$126,33,FALSE)&amp;"","")</f>
        <v>104
・
105</v>
      </c>
      <c r="L41" s="66"/>
      <c r="M41" s="66"/>
      <c r="N41" s="66"/>
      <c r="O41" s="66"/>
      <c r="P41" s="59"/>
    </row>
    <row r="42" spans="1:16" ht="189" customHeight="1">
      <c r="A42" s="105">
        <v>75</v>
      </c>
      <c r="B42" s="105" t="str">
        <f>IFERROR(VLOOKUP($A42,'★共通（5-1-1）'!$A$9:$AH$126,2,FALSE)&amp;"","")</f>
        <v>介護報酬の見直し</v>
      </c>
      <c r="C42" s="106" t="str">
        <f>IFERROR(VLOOKUP($A42,'★共通（5-1-1）'!$A$9:$AH$126,3,FALSE)&amp;"","")</f>
        <v xml:space="preserve">①処遇改善加算の職場環境等要件の見直し
</v>
      </c>
      <c r="D42" s="105" t="str">
        <f>IFERROR(VLOOKUP($A42,'★共通（5-1-1）'!$A$9:$AH$126,4,FALSE)&amp;"","")</f>
        <v>介護職員処遇改善加算</v>
      </c>
      <c r="E42" s="19" t="str">
        <f>IFERROR(VLOOKUP($A42,'★共通（5-1-1）'!$A$9:$AH$126,5,FALSE)&amp;"","")</f>
        <v/>
      </c>
      <c r="F42" s="106" t="str">
        <f>IFERROR(VLOOKUP($A42,'★共通（5-1-1）'!$A$9:$AH$126,6,FALSE)&amp;"","")</f>
        <v>・介護職員処遇改善加算及び介護職員等特定処遇改善加算の算定要件の一つである職場環境等要件について、介護事業者による職場環境改善の取組をより実効性が高いものとする観点から、以下の見直しを行う。
　ア 職場環境等要件に定める取組について、職員の離職防止・定着促進を図る観点から、以下の取組がより促進されるように見直しを行う。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
　イ 職場環境等要件に基づく取組の実施について、過去ではなく、当該年度における取組の実施を求める。</v>
      </c>
      <c r="G42" s="107" t="str">
        <f>IFERROR(VLOOKUP($A42,'★共通（5-1-1）'!$A$9:$AH$126,27,FALSE)&amp;"","")</f>
        <v>108</v>
      </c>
      <c r="H42" s="107" t="str">
        <f>IFERROR(VLOOKUP($A42,'★共通（5-1-1）'!$A$9:$AH$126,30,FALSE)&amp;"","")</f>
        <v>108</v>
      </c>
      <c r="I42" s="107" t="str">
        <f>IFERROR(VLOOKUP($A42,'★共通（5-1-1）'!$A$9:$AH$126,31,FALSE)&amp;"","")</f>
        <v>108</v>
      </c>
      <c r="J42" s="107" t="str">
        <f>IFERROR(VLOOKUP($A42,'★共通（5-1-1）'!$A$9:$AH$126,32,FALSE)&amp;"","")</f>
        <v>108</v>
      </c>
      <c r="K42" s="107" t="str">
        <f>IFERROR(VLOOKUP($A42,'★共通（5-1-1）'!$A$9:$AH$126,33,FALSE)&amp;"","")</f>
        <v>108</v>
      </c>
      <c r="L42" s="70"/>
      <c r="M42" s="66"/>
      <c r="N42" s="66"/>
      <c r="O42" s="66"/>
      <c r="P42" s="59"/>
    </row>
    <row r="43" spans="1:16" ht="110.25" customHeight="1">
      <c r="A43" s="105">
        <v>76</v>
      </c>
      <c r="B43" s="105" t="str">
        <f>IFERROR(VLOOKUP($A43,'★共通（5-1-1）'!$A$9:$AH$126,2,FALSE)&amp;"","")</f>
        <v>介護報酬の見直し</v>
      </c>
      <c r="C43" s="106" t="str">
        <f>IFERROR(VLOOKUP($A43,'★共通（5-1-1）'!$A$9:$AH$126,3,FALSE)&amp;"","")</f>
        <v xml:space="preserve">介護職員等特定処遇改善加算の見直し
</v>
      </c>
      <c r="D43" s="105" t="str">
        <f>IFERROR(VLOOKUP($A43,'★共通（5-1-1）'!$A$9:$AH$126,4,FALSE)&amp;"","")</f>
        <v>介護職員等特定処遇改善加算</v>
      </c>
      <c r="E43" s="19" t="str">
        <f>IFERROR(VLOOKUP($A43,'★共通（5-1-1）'!$A$9:$AH$126,5,FALSE)&amp;"","")</f>
        <v/>
      </c>
      <c r="F43" s="106" t="str">
        <f>IFERROR(VLOOKUP($A43,'★共通（5-1-1）'!$A$9:$AH$126,6,FALSE)&amp;"","")</f>
        <v xml:space="preserve">・介護職員等特定処遇改善加算について、リーダー級の介護職員について他産業と遜色ない賃金水準の実現を図りながら、介護職員の更なる処遇改善を行うとの趣旨は維持した上で、小規模事業者を含め事業者がより活用しやすい仕組みとする観点から、以下の見直しを行う。
　・ 平均の賃金改善額の配分ルールについて、「その他の職種」は「その他の介護職員」の「２分の１を上回らないこと」とするルールは維持した上で、「経験・技能のある介護職員」は「その他の介護職員」の「2 倍以上とすること」とするルールについて、「より高くすること」とする。
</v>
      </c>
      <c r="G43" s="107" t="str">
        <f>IFERROR(VLOOKUP($A43,'★共通（5-1-1）'!$A$9:$AH$126,27,FALSE)&amp;"","")</f>
        <v>109</v>
      </c>
      <c r="H43" s="107" t="str">
        <f>IFERROR(VLOOKUP($A43,'★共通（5-1-1）'!$A$9:$AH$126,30,FALSE)&amp;"","")</f>
        <v>109</v>
      </c>
      <c r="I43" s="107" t="str">
        <f>IFERROR(VLOOKUP($A43,'★共通（5-1-1）'!$A$9:$AH$126,31,FALSE)&amp;"","")</f>
        <v>109</v>
      </c>
      <c r="J43" s="107" t="str">
        <f>IFERROR(VLOOKUP($A43,'★共通（5-1-1）'!$A$9:$AH$126,32,FALSE)&amp;"","")</f>
        <v>109</v>
      </c>
      <c r="K43" s="107" t="str">
        <f>IFERROR(VLOOKUP($A43,'★共通（5-1-1）'!$A$9:$AH$126,33,FALSE)&amp;"","")</f>
        <v>109</v>
      </c>
      <c r="L43" s="61"/>
      <c r="M43" s="61"/>
      <c r="N43" s="61"/>
      <c r="O43" s="61"/>
      <c r="P43" s="59"/>
    </row>
    <row r="44" spans="1:16" ht="235.5" customHeight="1">
      <c r="A44" s="105">
        <v>77</v>
      </c>
      <c r="B44" s="105" t="str">
        <f>IFERROR(VLOOKUP($A44,'★共通（5-1-1）'!$A$9:$AH$126,2,FALSE)&amp;"","")</f>
        <v>介護報酬の見直し</v>
      </c>
      <c r="C44" s="106" t="str">
        <f>IFERROR(VLOOKUP($A44,'★共通（5-1-1）'!$A$9:$AH$126,3,FALSE)&amp;"","")</f>
        <v xml:space="preserve">サービス提供体制強化加算の見直し
</v>
      </c>
      <c r="D44" s="105" t="str">
        <f>IFERROR(VLOOKUP($A44,'★共通（5-1-1）'!$A$9:$AH$126,4,FALSE)&amp;"","")</f>
        <v/>
      </c>
      <c r="E44" s="19" t="str">
        <f>IFERROR(VLOOKUP($A44,'★共通（5-1-1）'!$A$9:$AH$126,5,FALSE)&amp;"","")</f>
        <v/>
      </c>
      <c r="F44" s="106" t="str">
        <f>IFERROR(VLOOKUP($A44,'★共通（5-1-1）'!$A$9:$AH$126,6,FALSE)&amp;"","")</f>
        <v>・サービス提供体制強化加算について、サービスの質の向上や職員のキャリアアップを一層推進する観点から、財政中立を念頭に、以下の見直しを行う。
　ア 介護福祉士割合や介護職員等の勤続年数が上昇・延伸していることを踏まえ、各サービス（訪問看護及び訪問リハビリテーションを除く）について、より介護福祉士の割合が高い、又は勤続年数が 10 年以上の介護福祉士の割合が一定以上の事業者を評価する新たな区分を設ける。その際、同加算が質の高い介護サービスの提供を目指すものであることを踏まえ、当該区分の算定に当たり、施設系サービス及び介護付きホームについては、サービスの質の向上につながる取組の一つ以上の実施を求めることとする。
　イ 定期巡回・随時対応型訪問介護看護、通所系サービス、短期入所系サービス、多機能系サービス、居住系サービス、施設系サービスについて、勤続年数要件について、より長い勤続年数の設定に見直すとともに、介護福祉士割合要件の下位区分、常勤職員割合要件による区分、勤続年数要件による区分を統合し、いずれかを満たすことを求める新たな区分を設定する。
　ウ 夜間対応型訪問介護及び訪問入浴介護について、他のサービスと同様に、介護福祉士の割合に係る要件に加えて、勤続年数が一定期間以上の職員の割合に係る要件を設定し、いずれかを満たすことを求めることとする。
　エ 訪問看護及び訪問リハビリテーションについて、現行の勤続年数要件の区分に加えて、より長い勤続年数で設定した要件による新たな区分を設ける。</v>
      </c>
      <c r="G44" s="107" t="str">
        <f>IFERROR(VLOOKUP($A44,'★共通（5-1-1）'!$A$9:$AH$126,27,FALSE)&amp;"","")</f>
        <v>110</v>
      </c>
      <c r="H44" s="107" t="str">
        <f>IFERROR(VLOOKUP($A44,'★共通（5-1-1）'!$A$9:$AH$126,30,FALSE)&amp;"","")</f>
        <v>110</v>
      </c>
      <c r="I44" s="107" t="str">
        <f>IFERROR(VLOOKUP($A44,'★共通（5-1-1）'!$A$9:$AH$126,31,FALSE)&amp;"","")</f>
        <v>110</v>
      </c>
      <c r="J44" s="107" t="str">
        <f>IFERROR(VLOOKUP($A44,'★共通（5-1-1）'!$A$9:$AH$126,32,FALSE)&amp;"","")</f>
        <v>110</v>
      </c>
      <c r="K44" s="107" t="str">
        <f>IFERROR(VLOOKUP($A44,'★共通（5-1-1）'!$A$9:$AH$126,33,FALSE)&amp;"","")</f>
        <v>110</v>
      </c>
      <c r="L44" s="61"/>
      <c r="M44" s="61"/>
      <c r="N44" s="61"/>
      <c r="O44" s="61"/>
      <c r="P44" s="59"/>
    </row>
    <row r="45" spans="1:16" ht="209.25" customHeight="1">
      <c r="A45" s="105">
        <v>80</v>
      </c>
      <c r="B45" s="105" t="str">
        <f>IFERROR(VLOOKUP($A45,'★共通（5-1-1）'!$A$9:$AH$126,2,FALSE)&amp;"","")</f>
        <v>人員基準・設備基準</v>
      </c>
      <c r="C45" s="106" t="str">
        <f>IFERROR(VLOOKUP($A45,'★共通（5-1-1）'!$A$9:$AH$126,3,FALSE)&amp;"","")</f>
        <v>人員配置基準における両立支援への配慮</v>
      </c>
      <c r="D45" s="105" t="str">
        <f>IFERROR(VLOOKUP($A45,'★共通（5-1-1）'!$A$9:$AH$126,4,FALSE)&amp;"","")</f>
        <v/>
      </c>
      <c r="E45" s="19" t="str">
        <f>IFERROR(VLOOKUP($A45,'★共通（5-1-1）'!$A$9:$AH$126,5,FALSE)&amp;"","")</f>
        <v/>
      </c>
      <c r="F45" s="106" t="str">
        <f>IFERROR(VLOOKUP($A45,'★共通（5-1-1）'!$A$9:$AH$126,6,FALSE)&amp;"","")</f>
        <v>・介護現場において、仕事と育児や介護との両立が可能となる環境整備を進め、職員の離職防止・定着促進を図る観点から、各サービスの人員配置基準や報酬算定について、以下の見直しを行う。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v>
      </c>
      <c r="G45" s="107" t="str">
        <f>IFERROR(VLOOKUP($A45,'★共通（5-1-1）'!$A$9:$AH$126,27,FALSE)&amp;"","")</f>
        <v>114</v>
      </c>
      <c r="H45" s="107" t="str">
        <f>IFERROR(VLOOKUP($A45,'★共通（5-1-1）'!$A$9:$AH$126,30,FALSE)&amp;"","")</f>
        <v>114</v>
      </c>
      <c r="I45" s="107" t="str">
        <f>IFERROR(VLOOKUP($A45,'★共通（5-1-1）'!$A$9:$AH$126,31,FALSE)&amp;"","")</f>
        <v>114</v>
      </c>
      <c r="J45" s="107" t="str">
        <f>IFERROR(VLOOKUP($A45,'★共通（5-1-1）'!$A$9:$AH$126,32,FALSE)&amp;"","")</f>
        <v>114</v>
      </c>
      <c r="K45" s="107" t="str">
        <f>IFERROR(VLOOKUP($A45,'★共通（5-1-1）'!$A$9:$AH$126,33,FALSE)&amp;"","")</f>
        <v>114</v>
      </c>
      <c r="L45" s="61"/>
      <c r="M45" s="61"/>
      <c r="N45" s="61"/>
      <c r="O45" s="61"/>
      <c r="P45" s="59"/>
    </row>
    <row r="46" spans="1:16" ht="59.25" customHeight="1">
      <c r="A46" s="105">
        <v>81</v>
      </c>
      <c r="B46" s="105" t="str">
        <f>IFERROR(VLOOKUP($A46,'★共通（5-1-1）'!$A$9:$AH$126,2,FALSE)&amp;"","")</f>
        <v>運営基準の見直し</v>
      </c>
      <c r="C46" s="106" t="str">
        <f>IFERROR(VLOOKUP($A46,'★共通（5-1-1）'!$A$9:$AH$126,3,FALSE)&amp;"","")</f>
        <v>ハラスメント対策の強化</v>
      </c>
      <c r="D46" s="105" t="str">
        <f>IFERROR(VLOOKUP($A46,'★共通（5-1-1）'!$A$9:$AH$126,4,FALSE)&amp;"","")</f>
        <v/>
      </c>
      <c r="E46" s="19" t="str">
        <f>IFERROR(VLOOKUP($A46,'★共通（5-1-1）'!$A$9:$AH$126,5,FALSE)&amp;"","")</f>
        <v/>
      </c>
      <c r="F46" s="106" t="str">
        <f>IFERROR(VLOOKUP($A46,'★共通（5-1-1）'!$A$9:$AH$126,6,FALSE)&amp;"","")</f>
        <v>・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v>
      </c>
      <c r="G46" s="107" t="str">
        <f>IFERROR(VLOOKUP($A46,'★共通（5-1-1）'!$A$9:$AH$126,27,FALSE)&amp;"","")</f>
        <v>115</v>
      </c>
      <c r="H46" s="107" t="str">
        <f>IFERROR(VLOOKUP($A46,'★共通（5-1-1）'!$A$9:$AH$126,30,FALSE)&amp;"","")</f>
        <v>115</v>
      </c>
      <c r="I46" s="107" t="str">
        <f>IFERROR(VLOOKUP($A46,'★共通（5-1-1）'!$A$9:$AH$126,31,FALSE)&amp;"","")</f>
        <v>115</v>
      </c>
      <c r="J46" s="107" t="str">
        <f>IFERROR(VLOOKUP($A46,'★共通（5-1-1）'!$A$9:$AH$126,32,FALSE)&amp;"","")</f>
        <v>115</v>
      </c>
      <c r="K46" s="107" t="str">
        <f>IFERROR(VLOOKUP($A46,'★共通（5-1-1）'!$A$9:$AH$126,33,FALSE)&amp;"","")</f>
        <v>115</v>
      </c>
      <c r="L46" s="61"/>
      <c r="M46" s="61"/>
      <c r="N46" s="61"/>
      <c r="O46" s="61"/>
      <c r="P46" s="59"/>
    </row>
    <row r="47" spans="1:16" ht="301.5" customHeight="1">
      <c r="A47" s="105">
        <v>82</v>
      </c>
      <c r="B47" s="105" t="str">
        <f>IFERROR(VLOOKUP($A47,'★共通（5-1-1）'!$A$9:$AH$126,2,FALSE)&amp;"","")</f>
        <v>介護報酬の見直し</v>
      </c>
      <c r="C47" s="106" t="str">
        <f>IFERROR(VLOOKUP($A47,'★共通（5-1-1）'!$A$9:$AH$126,3,FALSE)&amp;"","")</f>
        <v>①見守り機器等を導入した場合の夜勤職員配置加算等の見直し</v>
      </c>
      <c r="D47" s="105" t="str">
        <f>IFERROR(VLOOKUP($A47,'★共通（5-1-1）'!$A$9:$AH$126,4,FALSE)&amp;"","")</f>
        <v>夜勤職員配置加算</v>
      </c>
      <c r="E47" s="19" t="str">
        <f>IFERROR(VLOOKUP($A47,'★共通（5-1-1）'!$A$9:$AH$126,5,FALSE)&amp;"","")</f>
        <v/>
      </c>
      <c r="F47" s="106" t="str">
        <f>IFERROR(VLOOKUP($A47,'★共通（5-1-1）'!$A$9:$AH$126,6,FALSE)&amp;"","")</f>
        <v>・テクノロジーの活用により介護サービスの質の向上、業務効率化及び職員の負担軽減を推進していく観点から、令和２年度に実施された介護ロボット導入支援及び導入効果実証研究の結果等も踏まえ、夜勤職員配置加算等について、以下のとおり見直す。
　ア 介護老人福祉施設等における見守り機器を導入した場合の夜勤職員配置加算（夜勤を行う介護職員又は看護職員の数が「最低基準を 0.9 以上上回っている場合」）について、見守りセンサーの入所者に占める導入割合の基準を 15％から 10％に緩和する。
　イ 介護老人福祉施設等における見守り機器を導入した場合の夜勤職員配置加算について、全ての入所者について見守りセンサーを導入し、夜勤職員全員がインカム等の ICT を使用するとともに、職員の負担軽減や職員毎の効率化のばらつきに配慮し、安全体制やケアの質の確保、職員の負担軽減を要件として、「最低基準を 0.6 以上（②の人員配置基準の緩和が適用される場合は 0.8 以上）上回っている場合」に算定できる新たな区分を設ける。
　ウ イの加算の申請にあたっては、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ⅴ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v>
      </c>
      <c r="G47" s="107" t="str">
        <f>IFERROR(VLOOKUP($A47,'★共通（5-1-1）'!$A$9:$AH$126,27,FALSE)&amp;"","")</f>
        <v>117</v>
      </c>
      <c r="H47" s="107" t="str">
        <f>IFERROR(VLOOKUP($A47,'★共通（5-1-1）'!$A$9:$AH$126,30,FALSE)&amp;"","")</f>
        <v>117</v>
      </c>
      <c r="I47" s="107" t="str">
        <f>IFERROR(VLOOKUP($A47,'★共通（5-1-1）'!$A$9:$AH$126,31,FALSE)&amp;"","")</f>
        <v/>
      </c>
      <c r="J47" s="107" t="str">
        <f>IFERROR(VLOOKUP($A47,'★共通（5-1-1）'!$A$9:$AH$126,32,FALSE)&amp;"","")</f>
        <v/>
      </c>
      <c r="K47" s="107" t="str">
        <f>IFERROR(VLOOKUP($A47,'★共通（5-1-1）'!$A$9:$AH$126,33,FALSE)&amp;"","")</f>
        <v/>
      </c>
      <c r="L47" s="61"/>
      <c r="M47" s="61"/>
      <c r="N47" s="61"/>
      <c r="O47" s="61"/>
      <c r="P47" s="61"/>
    </row>
    <row r="48" spans="1:16" ht="321.75" customHeight="1">
      <c r="A48" s="105">
        <v>83</v>
      </c>
      <c r="B48" s="105" t="str">
        <f>IFERROR(VLOOKUP($A48,'★共通（5-1-1）'!$A$9:$AH$126,2,FALSE)&amp;"","")</f>
        <v>人員基準・設備基準</v>
      </c>
      <c r="C48" s="106" t="str">
        <f>IFERROR(VLOOKUP($A48,'★共通（5-1-1）'!$A$9:$AH$126,3,FALSE)&amp;"","")</f>
        <v xml:space="preserve">見守り機器を導入した場合の夜間における人員配置基準の緩和
</v>
      </c>
      <c r="D48" s="105" t="str">
        <f>IFERROR(VLOOKUP($A48,'★共通（5-1-1）'!$A$9:$AH$126,4,FALSE)&amp;"","")</f>
        <v/>
      </c>
      <c r="E48" s="19" t="str">
        <f>IFERROR(VLOOKUP($A48,'★共通（5-1-1）'!$A$9:$AH$126,5,FALSE)&amp;"","")</f>
        <v/>
      </c>
      <c r="F48" s="106" t="str">
        <f>IFERROR(VLOOKUP($A48,'★共通（5-1-1）'!$A$9:$AH$126,6,FALSE)&amp;"","")</f>
        <v>・テクノロジーの活用により介護サービスの質の向上、業務効率化及び職員の負担軽減を推進していく観点から、令和２年度に実施された介護ロボット導入支援及び導入効果実証研究の結果等も踏まえ、全ての入所者について見守りセンサーを導入し、夜勤職員全員がインカム等の ICT を使用するとともに、職員の負担軽減や職員毎の効率化のばらつきに配慮し、委員会の設置や職員に対する十分な休憩時間の確保等を含めた安全体制等の確保を行っていることを要件として、介護老人福祉施設（従来型）の利用定員 26人以上の場合の夜間の配置基準を緩和する。
具体的には、1日あたりの配置人員数として、利用者の数が 26 人以上 60 人以下の場合の配置人員数を現行の２人以上から 1.6 人以上に、同 61 人以上 80 人以下の場合の配置人員数を現行の３人以上から 2.4 人以上に、同 81 人以上 100 人以下の場合の配置人員数を現行の４人以上から 3.2 人以上に、同 101 人以上の場合は 3.2 に利用者の数が 100 を超えて 25 又はその端数を増すごとに 0.8 を加えて得た数以上に見直す。ただし、常時1人以上配置（利用者の数が６１人以上の場合は常時2人以上配置）するものとする。
人員配置基準の緩和の申請にあたっては、
　ⅰ 利用者の安全やケアの質の確保、職員の負担を軽減するための委員会の設置、
　ⅱ 職員に対する十分な休憩時間の確保等の勤務・雇用条件への配慮、
　ⅲ 緊急時の体制整備（近隣在住職員を中心とした緊急参集要員の確保等）、
　ⅳ 機器の不具合の定期チェックの実施（メーカーとの連携を含む）、
　ⅴ 職員に対するテクノロジー活用に関する教育の実施、
　ⅵ 夜間の訪室が必要な利用者に対する訪室の個別実施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v>
      </c>
      <c r="G48" s="107" t="str">
        <f>IFERROR(VLOOKUP($A48,'★共通（5-1-1）'!$A$9:$AH$126,27,FALSE)&amp;"","")</f>
        <v>118</v>
      </c>
      <c r="H48" s="107" t="str">
        <f>IFERROR(VLOOKUP($A48,'★共通（5-1-1）'!$A$9:$AH$126,30,FALSE)&amp;"","")</f>
        <v>118</v>
      </c>
      <c r="I48" s="107" t="str">
        <f>IFERROR(VLOOKUP($A48,'★共通（5-1-1）'!$A$9:$AH$126,31,FALSE)&amp;"","")</f>
        <v/>
      </c>
      <c r="J48" s="107" t="str">
        <f>IFERROR(VLOOKUP($A48,'★共通（5-1-1）'!$A$9:$AH$126,32,FALSE)&amp;"","")</f>
        <v/>
      </c>
      <c r="K48" s="107" t="str">
        <f>IFERROR(VLOOKUP($A48,'★共通（5-1-1）'!$A$9:$AH$126,33,FALSE)&amp;"","")</f>
        <v/>
      </c>
    </row>
    <row r="49" spans="1:15" ht="274.5" customHeight="1">
      <c r="A49" s="105">
        <v>84</v>
      </c>
      <c r="B49" s="105" t="str">
        <f>IFERROR(VLOOKUP($A49,'★共通（5-1-1）'!$A$9:$AH$126,2,FALSE)&amp;"","")</f>
        <v>介護報酬の見直し</v>
      </c>
      <c r="C49" s="106" t="str">
        <f>IFERROR(VLOOKUP($A49,'★共通（5-1-1）'!$A$9:$AH$126,3,FALSE)&amp;"","")</f>
        <v>テクノロジーの活用によるサービスの質の向上や業務効率化の推進</v>
      </c>
      <c r="D49" s="105" t="str">
        <f>IFERROR(VLOOKUP($A49,'★共通（5-1-1）'!$A$9:$AH$126,4,FALSE)&amp;"","")</f>
        <v>介護老人福祉施設/
日常生活継続支援加算
特定施設入居者生活介護/
入居継続支援加算</v>
      </c>
      <c r="E49" s="19" t="str">
        <f>IFERROR(VLOOKUP($A49,'★共通（5-1-1）'!$A$9:$AH$126,5,FALSE)&amp;"","")</f>
        <v/>
      </c>
      <c r="F49" s="106" t="str">
        <f>IFERROR(VLOOKUP($A49,'★共通（5-1-1）'!$A$9:$AH$126,6,FALSE)&amp;"","")</f>
        <v>・介護事業者によるテクノロジーの活用によるサービスの質の向上、業務効率化及び職員の負担軽減の取組を評価する観点から、以下の見直しを行う。
　ア 介護老人福祉施設や特定施設入居者生活介護等において、テクノロジーを活用した複数の機器（見守りセンサー、インカム、記録ソフト等のICT、移乗支援機器）を活用し、利用者に対するケアのアセスメント評価や人員体制の見直しを PDCA サイクルによって継続して行っている場合については、日常生活継続支援加算及び入居継続支援加算の「介護福祉士数が常勤換算で入所者数が６又はその端数を増すごとに１以上」とする要件を、「７又はその端数を増すごとに１以上」とする。
要件緩和の申請にあたっては、
　　ⅰ 利用者の安全やケアの質の確保、職員の負担を軽減するための委員会の設置、
　　ⅱ 職員に対する十分な休憩時間の確保等の勤務・雇用条件への配慮、
　　ⅲ 機器の不具合の定期チェックの実施（メーカーとの連携を含む）、
　　ⅳ 職員に対するテクノロジー活用に関する教育の実施、
を具体的要件とし、テクノロジー導入後これらを少なくとも３か月以上試行し、現場職員の意見が適切に反映できるよう、夜勤職員をはじめ実際にケア等を行う多職種の職員が参画するⅰの委員会において安全体制やケアの質の確保、職員の負担軽減が図られていることを確認した上で届け出るものとする。
　イ サービス提供体制強化加算について、新たに設ける区分の算定に当たり、施設系サービス及び介護付きホームに一つ以上の実施を求めるサービスの質の向上につながる取組の事項の一つにテクノロジーの活用を盛り込む。（※(1)③再掲）</v>
      </c>
      <c r="G49" s="107" t="str">
        <f>IFERROR(VLOOKUP($A49,'★共通（5-1-1）'!$A$9:$AH$126,27,FALSE)&amp;"","")</f>
        <v>119</v>
      </c>
      <c r="H49" s="107" t="str">
        <f>IFERROR(VLOOKUP($A49,'★共通（5-1-1）'!$A$9:$AH$126,30,FALSE)&amp;"","")</f>
        <v>119</v>
      </c>
      <c r="I49" s="107" t="str">
        <f>IFERROR(VLOOKUP($A49,'★共通（5-1-1）'!$A$9:$AH$126,31,FALSE)&amp;"","")</f>
        <v/>
      </c>
      <c r="J49" s="107" t="str">
        <f>IFERROR(VLOOKUP($A49,'★共通（5-1-1）'!$A$9:$AH$126,32,FALSE)&amp;"","")</f>
        <v/>
      </c>
      <c r="K49" s="107" t="str">
        <f>IFERROR(VLOOKUP($A49,'★共通（5-1-1）'!$A$9:$AH$126,33,FALSE)&amp;"","")</f>
        <v/>
      </c>
    </row>
    <row r="50" spans="1:15" ht="135.75" customHeight="1">
      <c r="A50" s="105">
        <v>85</v>
      </c>
      <c r="B50" s="105" t="str">
        <f>IFERROR(VLOOKUP($A50,'★共通（5-1-1）'!$A$9:$AH$126,2,FALSE)&amp;"","")</f>
        <v>運営基準の見直し</v>
      </c>
      <c r="C50" s="106" t="str">
        <f>IFERROR(VLOOKUP($A50,'★共通（5-1-1）'!$A$9:$AH$126,3,FALSE)&amp;"","")</f>
        <v>会議や多職種連携における ICT の活用</v>
      </c>
      <c r="D50" s="105" t="str">
        <f>IFERROR(VLOOKUP($A50,'★共通（5-1-1）'!$A$9:$AH$126,4,FALSE)&amp;"","")</f>
        <v/>
      </c>
      <c r="E50" s="19" t="str">
        <f>IFERROR(VLOOKUP($A50,'★共通（5-1-1）'!$A$9:$AH$126,5,FALSE)&amp;"","")</f>
        <v/>
      </c>
      <c r="F50" s="106" t="str">
        <f>IFERROR(VLOOKUP($A50,'★共通（5-1-1）'!$A$9:$AH$126,6,FALSE)&amp;"","")</f>
        <v>・運営基準や加算の要件等において実施が求められる各種会議等（利用者の居宅を訪問しての実施が求められるものを除く）について、感染防止や多職種連携の促進の観点から、以下の見直しを行う。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v>
      </c>
      <c r="G50" s="107" t="str">
        <f>IFERROR(VLOOKUP($A50,'★共通（5-1-1）'!$A$9:$AH$126,27,FALSE)&amp;"","")</f>
        <v>120</v>
      </c>
      <c r="H50" s="107" t="str">
        <f>IFERROR(VLOOKUP($A50,'★共通（5-1-1）'!$A$9:$AH$126,30,FALSE)&amp;"","")</f>
        <v>120</v>
      </c>
      <c r="I50" s="107" t="str">
        <f>IFERROR(VLOOKUP($A50,'★共通（5-1-1）'!$A$9:$AH$126,31,FALSE)&amp;"","")</f>
        <v>120</v>
      </c>
      <c r="J50" s="107" t="str">
        <f>IFERROR(VLOOKUP($A50,'★共通（5-1-1）'!$A$9:$AH$126,32,FALSE)&amp;"","")</f>
        <v>120</v>
      </c>
      <c r="K50" s="107" t="str">
        <f>IFERROR(VLOOKUP($A50,'★共通（5-1-1）'!$A$9:$AH$126,33,FALSE)&amp;"","")</f>
        <v>120</v>
      </c>
    </row>
    <row r="51" spans="1:15" ht="236.25" customHeight="1">
      <c r="A51" s="105">
        <v>92</v>
      </c>
      <c r="B51" s="105" t="str">
        <f>IFERROR(VLOOKUP($A51,'★共通（5-1-1）'!$A$9:$AH$126,2,FALSE)&amp;"","")</f>
        <v>人員基準・設備基準</v>
      </c>
      <c r="C51" s="106" t="str">
        <f>IFERROR(VLOOKUP($A51,'★共通（5-1-1）'!$A$9:$AH$126,3,FALSE)&amp;"","")</f>
        <v>介護老人福祉施設等の人員配置基準の見直し</v>
      </c>
      <c r="D51" s="105" t="str">
        <f>IFERROR(VLOOKUP($A51,'★共通（5-1-1）'!$A$9:$AH$126,4,FALSE)&amp;"","")</f>
        <v/>
      </c>
      <c r="E51" s="19" t="str">
        <f>IFERROR(VLOOKUP($A51,'★共通（5-1-1）'!$A$9:$AH$126,5,FALSE)&amp;"","")</f>
        <v/>
      </c>
      <c r="F51" s="106" t="str">
        <f>IFERROR(VLOOKUP($A51,'★共通（5-1-1）'!$A$9:$AH$126,6,FALSE)&amp;"","")</f>
        <v>・特別養護老人ホーム及び地域密着型特別養護老人ホーム等の人員配置基準について、人材確保や職員定着の観点から、職員の勤務シフトを組みやすくするなどの取組を推進するとともに、入所者の処遇や職員の負担に配慮する観点から、食事、健康管理、衛生管理、生活相談等における役務の提供や設備の供与が入所者の身体的、精神的特性を配慮して適切に行われること、労働関係法令に基づき、職員の休憩時間や有給休暇等が適切に確保されていることなどの留意点を明示しつつ、以下の見直しを行う。
　ア 従来型とユニット型を併設する場合において、入所者の処遇に支障がない場合、介護・看護職員の兼務を可能とする。
　イ 広域型特別養護老人ホーム又は介護老人保健施設と小規模多機能型居宅介護事業所を併設する場合において、入所者の処遇や事業所の管理上支障がない場合、管理者・介護職員の兼務を可能とする。
　ウ サテライト型居住施設において、本体施設が特別養護老人ホーム・地域密着型特別養護老人ホームである場合に、本体施設の生活相談員により当該サテライト型居住施設の入居者の処遇が適切に行われると認められるときは、生活相談員を置かないことを可能とする。
　エ 地域密着型特別養護老人ホーム（サテライト型を除く）において、他の社会福祉施設等との連携を図ることにより当該地域密着型特別養護老人ホームの効果的な運営を期待することができる場合であって、入所者の処遇に支障がないときは、栄養士を置かないことを可能とする。</v>
      </c>
      <c r="G51" s="107" t="str">
        <f>IFERROR(VLOOKUP($A51,'★共通（5-1-1）'!$A$9:$AH$126,27,FALSE)&amp;"","")</f>
        <v>127
 -
130</v>
      </c>
      <c r="H51" s="107" t="str">
        <f>IFERROR(VLOOKUP($A51,'★共通（5-1-1）'!$A$9:$AH$126,30,FALSE)&amp;"","")</f>
        <v>127
 -
130</v>
      </c>
      <c r="I51" s="107" t="str">
        <f>IFERROR(VLOOKUP($A51,'★共通（5-1-1）'!$A$9:$AH$126,31,FALSE)&amp;"","")</f>
        <v>127
 -
130</v>
      </c>
      <c r="J51" s="107" t="str">
        <f>IFERROR(VLOOKUP($A51,'★共通（5-1-1）'!$A$9:$AH$126,32,FALSE)&amp;"","")</f>
        <v>127
 -
130</v>
      </c>
      <c r="K51" s="107" t="str">
        <f>IFERROR(VLOOKUP($A51,'★共通（5-1-1）'!$A$9:$AH$126,33,FALSE)&amp;"","")</f>
        <v>127
 -
130</v>
      </c>
    </row>
    <row r="52" spans="1:15" ht="102.75" customHeight="1">
      <c r="A52" s="105">
        <v>97</v>
      </c>
      <c r="B52" s="105" t="str">
        <f>IFERROR(VLOOKUP($A52,'★共通（5-1-1）'!$A$9:$AH$126,2,FALSE)&amp;"","")</f>
        <v>人員基準・設備基準</v>
      </c>
      <c r="C52" s="106" t="str">
        <f>IFERROR(VLOOKUP($A52,'★共通（5-1-1）'!$A$9:$AH$126,3,FALSE)&amp;"","")</f>
        <v>利用者への説明・同意等に係る見直し</v>
      </c>
      <c r="D52" s="105" t="str">
        <f>IFERROR(VLOOKUP($A52,'★共通（5-1-1）'!$A$9:$AH$126,4,FALSE)&amp;"","")</f>
        <v/>
      </c>
      <c r="E52" s="19" t="str">
        <f>IFERROR(VLOOKUP($A52,'★共通（5-1-1）'!$A$9:$AH$126,5,FALSE)&amp;"","")</f>
        <v/>
      </c>
      <c r="F52" s="106" t="str">
        <f>IFERROR(VLOOKUP($A52,'★共通（5-1-1）'!$A$9:$AH$126,6,FALSE)&amp;"","")</f>
        <v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v>
      </c>
      <c r="G52" s="107" t="str">
        <f>IFERROR(VLOOKUP($A52,'★共通（5-1-1）'!$A$9:$AH$126,27,FALSE)&amp;"","")</f>
        <v>136</v>
      </c>
      <c r="H52" s="107" t="str">
        <f>IFERROR(VLOOKUP($A52,'★共通（5-1-1）'!$A$9:$AH$126,30,FALSE)&amp;"","")</f>
        <v>136</v>
      </c>
      <c r="I52" s="107" t="str">
        <f>IFERROR(VLOOKUP($A52,'★共通（5-1-1）'!$A$9:$AH$126,31,FALSE)&amp;"","")</f>
        <v>136</v>
      </c>
      <c r="J52" s="107" t="str">
        <f>IFERROR(VLOOKUP($A52,'★共通（5-1-1）'!$A$9:$AH$126,32,FALSE)&amp;"","")</f>
        <v>136</v>
      </c>
      <c r="K52" s="107" t="str">
        <f>IFERROR(VLOOKUP($A52,'★共通（5-1-1）'!$A$9:$AH$126,33,FALSE)&amp;"","")</f>
        <v>136</v>
      </c>
    </row>
    <row r="53" spans="1:15" ht="89.25" customHeight="1">
      <c r="A53" s="105">
        <v>98</v>
      </c>
      <c r="B53" s="105" t="str">
        <f>IFERROR(VLOOKUP($A53,'★共通（5-1-1）'!$A$9:$AH$126,2,FALSE)&amp;"","")</f>
        <v>基本方針・指定基準等</v>
      </c>
      <c r="C53" s="106" t="str">
        <f>IFERROR(VLOOKUP($A53,'★共通（5-1-1）'!$A$9:$AH$126,3,FALSE)&amp;"","")</f>
        <v>員数の記載や変更届出の明確化</v>
      </c>
      <c r="D53" s="105" t="str">
        <f>IFERROR(VLOOKUP($A53,'★共通（5-1-1）'!$A$9:$AH$126,4,FALSE)&amp;"","")</f>
        <v/>
      </c>
      <c r="E53" s="19" t="str">
        <f>IFERROR(VLOOKUP($A53,'★共通（5-1-1）'!$A$9:$AH$126,5,FALSE)&amp;"","")</f>
        <v/>
      </c>
      <c r="F53" s="106" t="str">
        <f>IFERROR(VLOOKUP($A53,'★共通（5-1-1）'!$A$9:$AH$126,6,FALSE)&amp;"","")</f>
        <v>・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v>
      </c>
      <c r="G53" s="107" t="str">
        <f>IFERROR(VLOOKUP($A53,'★共通（5-1-1）'!$A$9:$AH$126,27,FALSE)&amp;"","")</f>
        <v>137</v>
      </c>
      <c r="H53" s="107" t="str">
        <f>IFERROR(VLOOKUP($A53,'★共通（5-1-1）'!$A$9:$AH$126,30,FALSE)&amp;"","")</f>
        <v>137</v>
      </c>
      <c r="I53" s="107" t="str">
        <f>IFERROR(VLOOKUP($A53,'★共通（5-1-1）'!$A$9:$AH$126,31,FALSE)&amp;"","")</f>
        <v>137</v>
      </c>
      <c r="J53" s="107" t="str">
        <f>IFERROR(VLOOKUP($A53,'★共通（5-1-1）'!$A$9:$AH$126,32,FALSE)&amp;"","")</f>
        <v>137</v>
      </c>
      <c r="K53" s="107" t="str">
        <f>IFERROR(VLOOKUP($A53,'★共通（5-1-1）'!$A$9:$AH$126,33,FALSE)&amp;"","")</f>
        <v>137</v>
      </c>
    </row>
    <row r="54" spans="1:15" ht="87" customHeight="1">
      <c r="A54" s="105">
        <v>99</v>
      </c>
      <c r="B54" s="105" t="str">
        <f>IFERROR(VLOOKUP($A54,'★共通（5-1-1）'!$A$9:$AH$126,2,FALSE)&amp;"","")</f>
        <v>運営基準の見直し</v>
      </c>
      <c r="C54" s="106" t="str">
        <f>IFERROR(VLOOKUP($A54,'★共通（5-1-1）'!$A$9:$AH$126,3,FALSE)&amp;"","")</f>
        <v>記録の保存等に係る見直し</v>
      </c>
      <c r="D54" s="105" t="str">
        <f>IFERROR(VLOOKUP($A54,'★共通（5-1-1）'!$A$9:$AH$126,4,FALSE)&amp;"","")</f>
        <v/>
      </c>
      <c r="E54" s="19" t="str">
        <f>IFERROR(VLOOKUP($A54,'★共通（5-1-1）'!$A$9:$AH$126,5,FALSE)&amp;"","")</f>
        <v/>
      </c>
      <c r="F54" s="106" t="str">
        <f>IFERROR(VLOOKUP($A54,'★共通（5-1-1）'!$A$9:$AH$126,6,FALSE)&amp;"","")</f>
        <v>・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v>
      </c>
      <c r="G54" s="107" t="str">
        <f>IFERROR(VLOOKUP($A54,'★共通（5-1-1）'!$A$9:$AH$126,27,FALSE)&amp;"","")</f>
        <v>138</v>
      </c>
      <c r="H54" s="107" t="str">
        <f>IFERROR(VLOOKUP($A54,'★共通（5-1-1）'!$A$9:$AH$126,30,FALSE)&amp;"","")</f>
        <v>138</v>
      </c>
      <c r="I54" s="107" t="str">
        <f>IFERROR(VLOOKUP($A54,'★共通（5-1-1）'!$A$9:$AH$126,31,FALSE)&amp;"","")</f>
        <v>138</v>
      </c>
      <c r="J54" s="107" t="str">
        <f>IFERROR(VLOOKUP($A54,'★共通（5-1-1）'!$A$9:$AH$126,32,FALSE)&amp;"","")</f>
        <v>138</v>
      </c>
      <c r="K54" s="107" t="str">
        <f>IFERROR(VLOOKUP($A54,'★共通（5-1-1）'!$A$9:$AH$126,33,FALSE)&amp;"","")</f>
        <v>138</v>
      </c>
    </row>
    <row r="55" spans="1:15" ht="74.25" customHeight="1">
      <c r="A55" s="105">
        <v>100</v>
      </c>
      <c r="B55" s="105" t="str">
        <f>IFERROR(VLOOKUP($A55,'★共通（5-1-1）'!$A$9:$AH$126,2,FALSE)&amp;"","")</f>
        <v>運営基準の見直し</v>
      </c>
      <c r="C55" s="106" t="str">
        <f>IFERROR(VLOOKUP($A55,'★共通（5-1-1）'!$A$9:$AH$126,3,FALSE)&amp;"","")</f>
        <v>運営規程等の掲示に係る見直し</v>
      </c>
      <c r="D55" s="105" t="str">
        <f>IFERROR(VLOOKUP($A55,'★共通（5-1-1）'!$A$9:$AH$126,4,FALSE)&amp;"","")</f>
        <v/>
      </c>
      <c r="E55" s="19" t="str">
        <f>IFERROR(VLOOKUP($A55,'★共通（5-1-1）'!$A$9:$AH$126,5,FALSE)&amp;"","")</f>
        <v/>
      </c>
      <c r="F55" s="106" t="str">
        <f>IFERROR(VLOOKUP($A55,'★共通（5-1-1）'!$A$9:$AH$126,6,FALSE)&amp;"","")</f>
        <v>・介護サービス事業者の業務負担軽減や利用者の利便性の向上を図る観点から、運営規程等の重要事項について、事業所の掲示だけでなく、閲覧可能な形でファイル等で備え置くこと等を可能とする。</v>
      </c>
      <c r="G55" s="107" t="str">
        <f>IFERROR(VLOOKUP($A55,'★共通（5-1-1）'!$A$9:$AH$126,27,FALSE)&amp;"","")</f>
        <v>139</v>
      </c>
      <c r="H55" s="107" t="str">
        <f>IFERROR(VLOOKUP($A55,'★共通（5-1-1）'!$A$9:$AH$126,30,FALSE)&amp;"","")</f>
        <v>139</v>
      </c>
      <c r="I55" s="107" t="str">
        <f>IFERROR(VLOOKUP($A55,'★共通（5-1-1）'!$A$9:$AH$126,31,FALSE)&amp;"","")</f>
        <v>139</v>
      </c>
      <c r="J55" s="107" t="str">
        <f>IFERROR(VLOOKUP($A55,'★共通（5-1-1）'!$A$9:$AH$126,32,FALSE)&amp;"","")</f>
        <v>139</v>
      </c>
      <c r="K55" s="107" t="str">
        <f>IFERROR(VLOOKUP($A55,'★共通（5-1-1）'!$A$9:$AH$126,33,FALSE)&amp;"","")</f>
        <v>139</v>
      </c>
    </row>
    <row r="56" spans="1:15" ht="78" customHeight="1">
      <c r="A56" s="105">
        <v>108</v>
      </c>
      <c r="B56" s="105" t="str">
        <f>IFERROR(VLOOKUP($A56,'★共通（5-1-1）'!$A$9:$AH$126,2,FALSE)&amp;"","")</f>
        <v>介護報酬の見直し</v>
      </c>
      <c r="C56" s="106" t="str">
        <f>IFERROR(VLOOKUP($A56,'★共通（5-1-1）'!$A$9:$AH$126,3,FALSE)&amp;"","")</f>
        <v>介護療養型医療施設の基本報酬の見直し</v>
      </c>
      <c r="D56" s="105" t="str">
        <f>IFERROR(VLOOKUP($A56,'★共通（5-1-1）'!$A$9:$AH$126,4,FALSE)&amp;"","")</f>
        <v/>
      </c>
      <c r="E56" s="19" t="str">
        <f>IFERROR(VLOOKUP($A56,'★共通（5-1-1）'!$A$9:$AH$126,5,FALSE)&amp;"","")</f>
        <v/>
      </c>
      <c r="F56" s="106" t="str">
        <f>IFERROR(VLOOKUP($A56,'★共通（5-1-1）'!$A$9:$AH$126,6,FALSE)&amp;"","")</f>
        <v>・介護療養型医療施設（老人性認知症疾患療養病棟を除く）について、令和５年度末の廃止期限までに介護医療院への移行等を進める観点から、令和２年度診療報酬改定における医療療養病床に係る評価の見直しも踏まえ、基本報酬の見直しを行う。</v>
      </c>
      <c r="G56" s="107" t="str">
        <f>IFERROR(VLOOKUP($A56,'★共通（5-1-1）'!$A$9:$AH$126,27,FALSE)&amp;"","")</f>
        <v/>
      </c>
      <c r="H56" s="107" t="str">
        <f>IFERROR(VLOOKUP($A56,'★共通（5-1-1）'!$A$9:$AH$126,30,FALSE)&amp;"","")</f>
        <v/>
      </c>
      <c r="I56" s="107" t="str">
        <f>IFERROR(VLOOKUP($A56,'★共通（5-1-1）'!$A$9:$AH$126,31,FALSE)&amp;"","")</f>
        <v/>
      </c>
      <c r="J56" s="107" t="str">
        <f>IFERROR(VLOOKUP($A56,'★共通（5-1-1）'!$A$9:$AH$126,32,FALSE)&amp;"","")</f>
        <v>149</v>
      </c>
      <c r="K56" s="107" t="str">
        <f>IFERROR(VLOOKUP($A56,'★共通（5-1-1）'!$A$9:$AH$126,33,FALSE)&amp;"","")</f>
        <v/>
      </c>
    </row>
    <row r="57" spans="1:15" ht="59.25" customHeight="1">
      <c r="A57" s="105">
        <v>109</v>
      </c>
      <c r="B57" s="105" t="str">
        <f>IFERROR(VLOOKUP($A57,'★共通（5-1-1）'!$A$9:$AH$126,2,FALSE)&amp;"","")</f>
        <v>介護報酬の見直し</v>
      </c>
      <c r="C57" s="106" t="str">
        <f>IFERROR(VLOOKUP($A57,'★共通（5-1-1）'!$A$9:$AH$126,3,FALSE)&amp;"","")</f>
        <v>介護医療院の移行定着支援加算の廃止</v>
      </c>
      <c r="D57" s="105" t="str">
        <f>IFERROR(VLOOKUP($A57,'★共通（5-1-1）'!$A$9:$AH$126,4,FALSE)&amp;"","")</f>
        <v>移行定着支援加算（廃止）</v>
      </c>
      <c r="E57" s="19" t="str">
        <f>IFERROR(VLOOKUP($A57,'★共通（5-1-1）'!$A$9:$AH$126,5,FALSE)&amp;"","")</f>
        <v/>
      </c>
      <c r="F57" s="106" t="str">
        <f>IFERROR(VLOOKUP($A57,'★共通（5-1-1）'!$A$9:$AH$126,6,FALSE)&amp;"","")</f>
        <v>・算定期限が令和３年３月31 日までとされている介護医療院の移行定着支援加算について、介護医療院の開設状況を踏まえて、廃止する。</v>
      </c>
      <c r="G57" s="107" t="str">
        <f>IFERROR(VLOOKUP($A57,'★共通（5-1-1）'!$A$9:$AH$126,27,FALSE)&amp;"","")</f>
        <v/>
      </c>
      <c r="H57" s="107" t="str">
        <f>IFERROR(VLOOKUP($A57,'★共通（5-1-1）'!$A$9:$AH$126,30,FALSE)&amp;"","")</f>
        <v/>
      </c>
      <c r="I57" s="107" t="str">
        <f>IFERROR(VLOOKUP($A57,'★共通（5-1-1）'!$A$9:$AH$126,31,FALSE)&amp;"","")</f>
        <v/>
      </c>
      <c r="J57" s="107" t="str">
        <f>IFERROR(VLOOKUP($A57,'★共通（5-1-1）'!$A$9:$AH$126,32,FALSE)&amp;"","")</f>
        <v/>
      </c>
      <c r="K57" s="107" t="str">
        <f>IFERROR(VLOOKUP($A57,'★共通（5-1-1）'!$A$9:$AH$126,33,FALSE)&amp;"","")</f>
        <v>150</v>
      </c>
    </row>
    <row r="58" spans="1:15" ht="80.25" customHeight="1">
      <c r="A58" s="105">
        <v>110</v>
      </c>
      <c r="B58" s="105" t="str">
        <f>IFERROR(VLOOKUP($A58,'★共通（5-1-1）'!$A$9:$AH$126,2,FALSE)&amp;"","")</f>
        <v>介護報酬の見直し</v>
      </c>
      <c r="C58" s="106" t="str">
        <f>IFERROR(VLOOKUP($A58,'★共通（5-1-1）'!$A$9:$AH$126,3,FALSE)&amp;"","")</f>
        <v>介護職員処遇改善加算（Ⅳ）及び（Ⅴ）の廃止</v>
      </c>
      <c r="D58" s="105" t="str">
        <f>IFERROR(VLOOKUP($A58,'★共通（5-1-1）'!$A$9:$AH$126,4,FALSE)&amp;"","")</f>
        <v>介護職員処遇改善加算（Ⅳ）廃止
介護職員処遇改善加算（Ⅴ）廃止</v>
      </c>
      <c r="E58" s="19" t="str">
        <f>IFERROR(VLOOKUP($A58,'★共通（5-1-1）'!$A$9:$AH$126,5,FALSE)&amp;"","")</f>
        <v/>
      </c>
      <c r="F58" s="106" t="str">
        <f>IFERROR(VLOOKUP($A58,'★共通（5-1-1）'!$A$9:$AH$126,6,FALSE)&amp;"","")</f>
        <v>・介護職員処遇改善加算（Ⅳ）及び（Ⅴ）について、上位区分の算定が進んでいることを踏まえ、廃止する。その際、令和３年３月末時点で同加算を算定している介護サービス事業者については、１年の経過措置期間を設けることとする。</v>
      </c>
      <c r="G58" s="107" t="str">
        <f>IFERROR(VLOOKUP($A58,'★共通（5-1-1）'!$A$9:$AH$126,27,FALSE)&amp;"","")</f>
        <v>151</v>
      </c>
      <c r="H58" s="107" t="str">
        <f>IFERROR(VLOOKUP($A58,'★共通（5-1-1）'!$A$9:$AH$126,30,FALSE)&amp;"","")</f>
        <v>151</v>
      </c>
      <c r="I58" s="107" t="str">
        <f>IFERROR(VLOOKUP($A58,'★共通（5-1-1）'!$A$9:$AH$126,31,FALSE)&amp;"","")</f>
        <v>151</v>
      </c>
      <c r="J58" s="107" t="str">
        <f>IFERROR(VLOOKUP($A58,'★共通（5-1-1）'!$A$9:$AH$126,32,FALSE)&amp;"","")</f>
        <v>151</v>
      </c>
      <c r="K58" s="107" t="str">
        <f>IFERROR(VLOOKUP($A58,'★共通（5-1-1）'!$A$9:$AH$126,33,FALSE)&amp;"","")</f>
        <v>151</v>
      </c>
      <c r="L58" s="55"/>
      <c r="M58" s="55"/>
      <c r="N58" s="55"/>
      <c r="O58" s="55"/>
    </row>
    <row r="59" spans="1:15" ht="188.25" customHeight="1">
      <c r="A59" s="105">
        <v>115</v>
      </c>
      <c r="B59" s="105" t="str">
        <f>IFERROR(VLOOKUP($A59,'★共通（5-1-1）'!$A$9:$AH$126,2,FALSE)&amp;"","")</f>
        <v>運営基準の見直し</v>
      </c>
      <c r="C59" s="106" t="str">
        <f>IFERROR(VLOOKUP($A59,'★共通（5-1-1）'!$A$9:$AH$126,3,FALSE)&amp;"","")</f>
        <v>介護保険施設におけるリスクマネジメントの強化</v>
      </c>
      <c r="D59" s="105" t="str">
        <f>IFERROR(VLOOKUP($A59,'★共通（5-1-1）'!$A$9:$AH$126,4,FALSE)&amp;"","")</f>
        <v>安全管理体制未実施減算</v>
      </c>
      <c r="E59" s="19" t="str">
        <f>IFERROR(VLOOKUP($A59,'★共通（5-1-1）'!$A$9:$AH$126,5,FALSE)&amp;"","")</f>
        <v/>
      </c>
      <c r="F59" s="106" t="str">
        <f>IFERROR(VLOOKUP($A59,'★共通（5-1-1）'!$A$9:$AH$126,6,FALSE)&amp;"","")</f>
        <v xml:space="preserve">・介護保険施設における事故発生の防止と発生時の適切な対応を推進する観点から、以下の対応を行う。
　ア 市町村によって事故報告の基準が様々であることを踏まえ、将来的な事故報告の標準化による情報蓄積と有効活用等の検討に資する観点から、国において報告様式を作成し周知する。
　イ 安全対策を恒常的なものとする観点から、施設系サービスの事業者を対象に、事故発生の防止のための安全対策の担当者を定めておくことを義務づける。その際、６月の経過措置期間を設けることとする。
　ウ 運営基準における事故発生の防止又はその再発防止のための措置（指針の作成、安全対策委員会の設置・開催、従業員研修の実施、安全対策の担当者の設置（上記イ））が講じられていない場合は、基本報酬を減算する。その際、６月の経過措置期間を設けることとする。
　エ 安全対策をより一層強化する観点から、安全対策部門を設置するとともに、外部の安全対策に係る研修を受講した安全対策の担当者を配置し、組織的に安全対策を実施する体制が整備されていることを評価する新たな加算を設ける。
</v>
      </c>
      <c r="G59" s="107" t="str">
        <f>IFERROR(VLOOKUP($A59,'★共通（5-1-1）'!$A$9:$AH$126,27,FALSE)&amp;"","")</f>
        <v>158</v>
      </c>
      <c r="H59" s="107" t="str">
        <f>IFERROR(VLOOKUP($A59,'★共通（5-1-1）'!$A$9:$AH$126,30,FALSE)&amp;"","")</f>
        <v>158</v>
      </c>
      <c r="I59" s="107" t="str">
        <f>IFERROR(VLOOKUP($A59,'★共通（5-1-1）'!$A$9:$AH$126,31,FALSE)&amp;"","")</f>
        <v>158</v>
      </c>
      <c r="J59" s="107" t="str">
        <f>IFERROR(VLOOKUP($A59,'★共通（5-1-1）'!$A$9:$AH$126,32,FALSE)&amp;"","")</f>
        <v>158</v>
      </c>
      <c r="K59" s="107" t="str">
        <f>IFERROR(VLOOKUP($A59,'★共通（5-1-1）'!$A$9:$AH$126,33,FALSE)&amp;"","")</f>
        <v>158</v>
      </c>
    </row>
    <row r="60" spans="1:15" ht="99" customHeight="1">
      <c r="A60" s="105">
        <v>116</v>
      </c>
      <c r="B60" s="105" t="str">
        <f>IFERROR(VLOOKUP($A60,'★共通（5-1-1）'!$A$9:$AH$126,2,FALSE)&amp;"","")</f>
        <v>運営基準の見直し</v>
      </c>
      <c r="C60" s="106" t="str">
        <f>IFERROR(VLOOKUP($A60,'★共通（5-1-1）'!$A$9:$AH$126,3,FALSE)&amp;"","")</f>
        <v>高齢者虐待防止の推進</v>
      </c>
      <c r="D60" s="105" t="str">
        <f>IFERROR(VLOOKUP($A60,'★共通（5-1-1）'!$A$9:$AH$126,4,FALSE)&amp;"","")</f>
        <v/>
      </c>
      <c r="E60" s="19" t="str">
        <f>IFERROR(VLOOKUP($A60,'★共通（5-1-1）'!$A$9:$AH$126,5,FALSE)&amp;"","")</f>
        <v/>
      </c>
      <c r="F60" s="106" t="str">
        <f>IFERROR(VLOOKUP($A60,'★共通（5-1-1）'!$A$9:$AH$126,6,FALSE)&amp;"","")</f>
        <v>・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v>
      </c>
      <c r="G60" s="107" t="str">
        <f>IFERROR(VLOOKUP($A60,'★共通（5-1-1）'!$A$9:$AH$126,27,FALSE)&amp;"","")</f>
        <v>159</v>
      </c>
      <c r="H60" s="107" t="str">
        <f>IFERROR(VLOOKUP($A60,'★共通（5-1-1）'!$A$9:$AH$126,30,FALSE)&amp;"","")</f>
        <v>159</v>
      </c>
      <c r="I60" s="107" t="str">
        <f>IFERROR(VLOOKUP($A60,'★共通（5-1-1）'!$A$9:$AH$126,31,FALSE)&amp;"","")</f>
        <v>159</v>
      </c>
      <c r="J60" s="107" t="str">
        <f>IFERROR(VLOOKUP($A60,'★共通（5-1-1）'!$A$9:$AH$126,32,FALSE)&amp;"","")</f>
        <v>159</v>
      </c>
      <c r="K60" s="107" t="str">
        <f>IFERROR(VLOOKUP($A60,'★共通（5-1-1）'!$A$9:$AH$126,33,FALSE)&amp;"","")</f>
        <v>159</v>
      </c>
    </row>
    <row r="61" spans="1:15" ht="91.5" customHeight="1">
      <c r="A61" s="105">
        <v>117</v>
      </c>
      <c r="B61" s="105" t="str">
        <f>IFERROR(VLOOKUP($A61,'★共通（5-1-1）'!$A$9:$AH$126,2,FALSE)&amp;"","")</f>
        <v>基本方針・指定基準等</v>
      </c>
      <c r="C61" s="106" t="str">
        <f>IFERROR(VLOOKUP($A61,'★共通（5-1-1）'!$A$9:$AH$126,3,FALSE)&amp;"","")</f>
        <v>基準費用額の見直し</v>
      </c>
      <c r="D61" s="105" t="str">
        <f>IFERROR(VLOOKUP($A61,'★共通（5-1-1）'!$A$9:$AH$126,4,FALSE)&amp;"","")</f>
        <v/>
      </c>
      <c r="E61" s="19" t="str">
        <f>IFERROR(VLOOKUP($A61,'★共通（5-1-1）'!$A$9:$AH$126,5,FALSE)&amp;"","")</f>
        <v/>
      </c>
      <c r="F61" s="106" t="str">
        <f>IFERROR(VLOOKUP($A61,'★共通（5-1-1）'!$A$9:$AH$126,6,FALSE)&amp;"","")</f>
        <v>・介護保険施設における食費の基準費用額について、令和２年度介護事業経営実態調査結果から算出した介護保険施設の食費の平均的な費用の額との差の状況を踏まえ、利用者負担への影響も勘案しつつ、必要な対応を行う。</v>
      </c>
      <c r="G61" s="107" t="str">
        <f>IFERROR(VLOOKUP($A61,'★共通（5-1-1）'!$A$9:$AH$126,27,FALSE)&amp;"","")</f>
        <v>160</v>
      </c>
      <c r="H61" s="107" t="str">
        <f>IFERROR(VLOOKUP($A61,'★共通（5-1-1）'!$A$9:$AH$126,30,FALSE)&amp;"","")</f>
        <v>160</v>
      </c>
      <c r="I61" s="107" t="str">
        <f>IFERROR(VLOOKUP($A61,'★共通（5-1-1）'!$A$9:$AH$126,31,FALSE)&amp;"","")</f>
        <v>160</v>
      </c>
      <c r="J61" s="107" t="str">
        <f>IFERROR(VLOOKUP($A61,'★共通（5-1-1）'!$A$9:$AH$126,32,FALSE)&amp;"","")</f>
        <v>160</v>
      </c>
      <c r="K61" s="107" t="str">
        <f>IFERROR(VLOOKUP($A61,'★共通（5-1-1）'!$A$9:$AH$126,33,FALSE)&amp;"","")</f>
        <v>160</v>
      </c>
    </row>
    <row r="62" spans="1:15" ht="212.25" customHeight="1">
      <c r="A62" s="105">
        <v>118</v>
      </c>
      <c r="B62" s="105" t="str">
        <f>IFERROR(VLOOKUP($A62,'★共通（5-1-1）'!$A$9:$AH$126,2,FALSE)&amp;"","")</f>
        <v>基本方針・指定基準等</v>
      </c>
      <c r="C62" s="106" t="str">
        <f>IFERROR(VLOOKUP($A62,'★共通（5-1-1）'!$A$9:$AH$126,3,FALSE)&amp;"","")</f>
        <v>地域区分</v>
      </c>
      <c r="D62" s="105" t="str">
        <f>IFERROR(VLOOKUP($A62,'★共通（5-1-1）'!$A$9:$AH$126,4,FALSE)&amp;"","")</f>
        <v/>
      </c>
      <c r="E62" s="19" t="str">
        <f>IFERROR(VLOOKUP($A62,'★共通（5-1-1）'!$A$9:$AH$126,5,FALSE)&amp;"","")</f>
        <v/>
      </c>
      <c r="F62" s="106" t="str">
        <f>IFERROR(VLOOKUP($A62,'★共通（5-1-1）'!$A$9:$AH$126,6,FALSE)&amp;"","")</f>
        <v>・地域区分については、「居宅介護支援事業所の管理者要件等に関する審議報告」（令和元年12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v>
      </c>
      <c r="G62" s="107" t="str">
        <f>IFERROR(VLOOKUP($A62,'★共通（5-1-1）'!$A$9:$AH$126,27,FALSE)&amp;"","")</f>
        <v>161
・
162</v>
      </c>
      <c r="H62" s="107" t="str">
        <f>IFERROR(VLOOKUP($A62,'★共通（5-1-1）'!$A$9:$AH$126,30,FALSE)&amp;"","")</f>
        <v>161
・
162</v>
      </c>
      <c r="I62" s="107" t="str">
        <f>IFERROR(VLOOKUP($A62,'★共通（5-1-1）'!$A$9:$AH$126,31,FALSE)&amp;"","")</f>
        <v>161
・
162</v>
      </c>
      <c r="J62" s="107" t="str">
        <f>IFERROR(VLOOKUP($A62,'★共通（5-1-1）'!$A$9:$AH$126,32,FALSE)&amp;"","")</f>
        <v>161
・
162</v>
      </c>
      <c r="K62" s="107" t="str">
        <f>IFERROR(VLOOKUP($A62,'★共通（5-1-1）'!$A$9:$AH$126,33,FALSE)&amp;"","")</f>
        <v>161
・
162</v>
      </c>
    </row>
    <row r="63" spans="1:15" ht="96.75" customHeight="1">
      <c r="C63" s="58"/>
      <c r="D63" s="53"/>
      <c r="E63" s="59"/>
      <c r="F63" s="58"/>
    </row>
    <row r="64" spans="1:15" ht="96.75" customHeight="1">
      <c r="C64" s="58"/>
      <c r="D64" s="53"/>
      <c r="E64" s="59"/>
      <c r="F64" s="58"/>
    </row>
    <row r="65" spans="3:6" ht="96.75" customHeight="1">
      <c r="C65" s="58"/>
      <c r="D65" s="53"/>
      <c r="E65" s="59"/>
      <c r="F65" s="58"/>
    </row>
    <row r="66" spans="3:6" ht="96.75" customHeight="1">
      <c r="C66" s="58"/>
      <c r="D66" s="53"/>
      <c r="E66" s="59"/>
      <c r="F66" s="58"/>
    </row>
    <row r="67" spans="3:6" ht="96.75" customHeight="1">
      <c r="C67" s="58"/>
      <c r="D67" s="53"/>
      <c r="E67" s="59"/>
      <c r="F67" s="58"/>
    </row>
    <row r="68" spans="3:6" ht="96.75" customHeight="1">
      <c r="C68" s="58"/>
      <c r="D68" s="53"/>
      <c r="E68" s="59"/>
      <c r="F68" s="58"/>
    </row>
    <row r="69" spans="3:6" ht="96.75" customHeight="1">
      <c r="C69" s="58"/>
      <c r="D69" s="53"/>
      <c r="E69" s="59"/>
      <c r="F69" s="94"/>
    </row>
    <row r="70" spans="3:6" ht="96.75" customHeight="1">
      <c r="C70" s="58"/>
      <c r="D70" s="53"/>
      <c r="E70" s="59"/>
      <c r="F70" s="94"/>
    </row>
    <row r="71" spans="3:6" ht="96.75" customHeight="1"/>
    <row r="72" spans="3:6" ht="96.75" customHeight="1"/>
    <row r="73" spans="3:6" ht="96.75" customHeight="1"/>
    <row r="74" spans="3:6" ht="96.75" customHeight="1"/>
    <row r="75" spans="3:6" ht="96.75" customHeight="1"/>
    <row r="76" spans="3:6" ht="96.75" customHeight="1"/>
    <row r="77" spans="3:6" ht="96.75" customHeight="1"/>
  </sheetData>
  <autoFilter ref="A6:P62"/>
  <mergeCells count="8">
    <mergeCell ref="B1:K1"/>
    <mergeCell ref="B2:K2"/>
    <mergeCell ref="B3:K3"/>
    <mergeCell ref="B5:B7"/>
    <mergeCell ref="C5:C7"/>
    <mergeCell ref="E5:E7"/>
    <mergeCell ref="F5:F7"/>
    <mergeCell ref="G4:K4"/>
  </mergeCells>
  <phoneticPr fontId="2"/>
  <pageMargins left="0.51181102362204722" right="0.70866141732283472" top="0.74803149606299213" bottom="0.74803149606299213" header="0.31496062992125984" footer="0.31496062992125984"/>
  <pageSetup paperSize="9" scale="35" orientation="portrait" r:id="rId1"/>
  <headerFooter>
    <oddHeader>&amp;R資料5-1-5</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topLeftCell="A10" zoomScale="75" zoomScaleNormal="75" zoomScaleSheetLayoutView="75" workbookViewId="0">
      <selection activeCell="D6" sqref="D6"/>
    </sheetView>
  </sheetViews>
  <sheetFormatPr defaultColWidth="9" defaultRowHeight="13.5"/>
  <cols>
    <col min="1" max="1" width="9" style="53"/>
    <col min="2" max="2" width="19.375" style="53" customWidth="1"/>
    <col min="3" max="3" width="47.125" style="57" customWidth="1"/>
    <col min="4" max="4" width="23.5" style="56" customWidth="1"/>
    <col min="5" max="5" width="8.125" style="56" customWidth="1"/>
    <col min="6" max="6" width="88.375" style="68" customWidth="1"/>
    <col min="7" max="10" width="14.625" style="53" customWidth="1"/>
    <col min="11" max="14" width="3.5" style="53" customWidth="1"/>
    <col min="15" max="15" width="13" style="53" customWidth="1"/>
    <col min="16" max="16384" width="9" style="53"/>
  </cols>
  <sheetData>
    <row r="1" spans="1:15" s="89" customFormat="1" ht="67.5" customHeight="1">
      <c r="B1" s="164" t="s">
        <v>759</v>
      </c>
      <c r="C1" s="164"/>
      <c r="D1" s="164"/>
      <c r="E1" s="164"/>
      <c r="F1" s="164"/>
      <c r="G1" s="164"/>
      <c r="H1" s="164"/>
      <c r="I1" s="164"/>
      <c r="J1" s="164"/>
    </row>
    <row r="2" spans="1:15" s="89" customFormat="1" ht="24" customHeight="1">
      <c r="B2" s="165" t="s">
        <v>454</v>
      </c>
      <c r="C2" s="165"/>
      <c r="D2" s="165"/>
      <c r="E2" s="165"/>
      <c r="F2" s="165"/>
      <c r="G2" s="165"/>
      <c r="H2" s="165"/>
      <c r="I2" s="165"/>
      <c r="J2" s="165"/>
    </row>
    <row r="3" spans="1:15" s="89" customFormat="1" ht="23.25" customHeight="1">
      <c r="B3" s="166"/>
      <c r="C3" s="166"/>
      <c r="D3" s="166"/>
      <c r="E3" s="166"/>
      <c r="F3" s="166"/>
      <c r="G3" s="166"/>
      <c r="H3" s="166"/>
      <c r="I3" s="166"/>
      <c r="J3" s="166"/>
    </row>
    <row r="4" spans="1:15" s="90" customFormat="1" ht="32.25" customHeight="1">
      <c r="B4" s="108"/>
      <c r="C4" s="109"/>
      <c r="D4" s="110"/>
      <c r="E4" s="110"/>
      <c r="F4" s="110"/>
      <c r="G4" s="167" t="s">
        <v>758</v>
      </c>
      <c r="H4" s="167"/>
      <c r="I4" s="168" t="s">
        <v>29</v>
      </c>
      <c r="J4" s="169"/>
    </row>
    <row r="5" spans="1:15" s="87" customFormat="1" ht="24.75" customHeight="1">
      <c r="B5" s="152" t="s">
        <v>449</v>
      </c>
      <c r="C5" s="155" t="s">
        <v>447</v>
      </c>
      <c r="D5" s="91"/>
      <c r="E5" s="158" t="s">
        <v>445</v>
      </c>
      <c r="F5" s="155" t="s">
        <v>848</v>
      </c>
      <c r="G5" s="97">
        <v>11</v>
      </c>
      <c r="H5" s="97">
        <v>12</v>
      </c>
      <c r="I5" s="92">
        <v>23</v>
      </c>
      <c r="J5" s="92">
        <v>28</v>
      </c>
      <c r="K5" s="98"/>
      <c r="L5" s="99"/>
    </row>
    <row r="6" spans="1:15" s="87" customFormat="1" ht="48" customHeight="1">
      <c r="B6" s="153"/>
      <c r="C6" s="156"/>
      <c r="D6" s="123" t="s">
        <v>847</v>
      </c>
      <c r="E6" s="159"/>
      <c r="F6" s="161"/>
      <c r="G6" s="100" t="s">
        <v>18</v>
      </c>
      <c r="H6" s="100" t="s">
        <v>19</v>
      </c>
      <c r="I6" s="100" t="s">
        <v>29</v>
      </c>
      <c r="J6" s="100" t="s">
        <v>34</v>
      </c>
    </row>
    <row r="7" spans="1:15" s="87" customFormat="1" ht="24" customHeight="1">
      <c r="B7" s="154"/>
      <c r="C7" s="157"/>
      <c r="D7" s="112"/>
      <c r="E7" s="160"/>
      <c r="F7" s="162"/>
      <c r="G7" s="101"/>
      <c r="H7" s="101"/>
      <c r="I7" s="101"/>
      <c r="J7" s="101"/>
    </row>
    <row r="8" spans="1:15" ht="139.5" customHeight="1">
      <c r="A8" s="105">
        <v>1</v>
      </c>
      <c r="B8" s="105" t="str">
        <f>IFERROR(VLOOKUP($A8,'★共通（5-1-1）'!$A$9:$AH$126,2,FALSE)&amp;"","")</f>
        <v>基本方針・指定基準等</v>
      </c>
      <c r="C8" s="106" t="str">
        <f>IFERROR(VLOOKUP($A8,'★共通（5-1-1）'!$A$9:$AH$126,3,FALSE)&amp;"","")</f>
        <v>感染症対策の強化</v>
      </c>
      <c r="D8" s="105" t="str">
        <f>IFERROR(VLOOKUP($A8,'★共通（5-1-1）'!$A$9:$AH$126,4,FALSE)&amp;"","")</f>
        <v/>
      </c>
      <c r="E8" s="19" t="str">
        <f>IFERROR(VLOOKUP($A8,'★共通（5-1-1）'!$A$9:$AH$126,5,FALSE)&amp;"","")</f>
        <v/>
      </c>
      <c r="F8" s="106" t="str">
        <f>IFERROR(VLOOKUP($A8,'★共通（5-1-1）'!$A$9:$AH$126,6,FALSE)&amp;"","")</f>
        <v>・介護サービス事業者に、感染症の発生及びまん延等に関する取組の徹底を求める観点から、以下の取組を義務づける。その際、３年の経過措置期間を設けることとする。
ア 施設系サービスについて、現行の委員会の開催、指針の整備、研修の実施等に加え、訓練（シミュレーション）の実施
イ その他のサービス（訪問系サービス、通所系サービス、短期入所系サービス、多機能系サービス、福祉用具貸与、居宅介護支援、居住系サービス）について、委員会の開催、指針の整備、研修の実施、訓練（シミュレーション）の実施等</v>
      </c>
      <c r="G8" s="107" t="str">
        <f>IFERROR(VLOOKUP($A8,'★共通（5-1-1）'!$A$9:$AH$126,17,FALSE)&amp;"","")</f>
        <v>3</v>
      </c>
      <c r="H8" s="107" t="str">
        <f>IFERROR(VLOOKUP($A8,'★共通（5-1-1）'!$A$9:$AH$126,18,FALSE)&amp;"","")</f>
        <v>3</v>
      </c>
      <c r="I8" s="107" t="str">
        <f>IFERROR(VLOOKUP($A8,'★共通（5-1-1）'!$A$9:$AH$126,29,FALSE)&amp;"","")</f>
        <v>3</v>
      </c>
      <c r="J8" s="107" t="str">
        <f>IFERROR(VLOOKUP($A8,'★共通（5-1-1）'!$A$9:$AH$126,34,FALSE)&amp;"","")</f>
        <v>3</v>
      </c>
      <c r="K8" s="58"/>
      <c r="L8" s="62"/>
      <c r="M8" s="62"/>
      <c r="N8" s="62"/>
      <c r="O8" s="59"/>
    </row>
    <row r="9" spans="1:15" ht="89.25" customHeight="1">
      <c r="A9" s="105">
        <v>2</v>
      </c>
      <c r="B9" s="105" t="str">
        <f>IFERROR(VLOOKUP($A9,'★共通（5-1-1）'!$A$9:$AH$126,2,FALSE)&amp;"","")</f>
        <v>基本方針・指定基準等</v>
      </c>
      <c r="C9" s="106" t="str">
        <f>IFERROR(VLOOKUP($A9,'★共通（5-1-1）'!$A$9:$AH$126,3,FALSE)&amp;"","")</f>
        <v>業務継続に向けた取組の強化</v>
      </c>
      <c r="D9" s="105" t="str">
        <f>IFERROR(VLOOKUP($A9,'★共通（5-1-1）'!$A$9:$AH$126,4,FALSE)&amp;"","")</f>
        <v/>
      </c>
      <c r="E9" s="19" t="str">
        <f>IFERROR(VLOOKUP($A9,'★共通（5-1-1）'!$A$9:$AH$126,5,FALSE)&amp;"","")</f>
        <v/>
      </c>
      <c r="F9" s="106" t="str">
        <f>IFERROR(VLOOKUP($A9,'★共通（5-1-1）'!$A$9:$AH$126,6,FALSE)&amp;"","")</f>
        <v>・感染症や災害が発生した場合であっても、必要な介護サービスが継続的に提供できる体制を構築する観点から、全ての介護サービス事業者を対象に、業務継続に向けた計画等の策定、研修の実施、訓練（シミュレーション）の実施等を義務づける。その際、３年の経過措置期間を設けることとする。
（参考）BCPガイドラインについて
https://www.mhlw.go.jp/stf/seisakunitsuite/bunya/hukushi_kaigo/kaigo_koureisha/taisakumatome_13635.html</v>
      </c>
      <c r="G9" s="107" t="str">
        <f>IFERROR(VLOOKUP($A9,'★共通（5-1-1）'!$A$9:$AH$126,17,FALSE)&amp;"","")</f>
        <v>4</v>
      </c>
      <c r="H9" s="107" t="str">
        <f>IFERROR(VLOOKUP($A9,'★共通（5-1-1）'!$A$9:$AH$126,18,FALSE)&amp;"","")</f>
        <v>4</v>
      </c>
      <c r="I9" s="107" t="str">
        <f>IFERROR(VLOOKUP($A9,'★共通（5-1-1）'!$A$9:$AH$126,29,FALSE)&amp;"","")</f>
        <v>4</v>
      </c>
      <c r="J9" s="107" t="str">
        <f>IFERROR(VLOOKUP($A9,'★共通（5-1-1）'!$A$9:$AH$126,34,FALSE)&amp;"","")</f>
        <v>4</v>
      </c>
      <c r="K9" s="65"/>
      <c r="L9" s="65"/>
      <c r="M9" s="65"/>
      <c r="N9" s="65"/>
      <c r="O9" s="59"/>
    </row>
    <row r="10" spans="1:15" ht="76.5" customHeight="1">
      <c r="A10" s="105">
        <v>6</v>
      </c>
      <c r="B10" s="105" t="str">
        <f>IFERROR(VLOOKUP($A10,'★共通（5-1-1）'!$A$9:$AH$126,2,FALSE)&amp;"","")</f>
        <v>基本方針・指定基準等</v>
      </c>
      <c r="C10" s="106" t="str">
        <f>IFERROR(VLOOKUP($A10,'★共通（5-1-1）'!$A$9:$AH$126,3,FALSE)&amp;"","")</f>
        <v>認知症に係る取組の情報公表の推進</v>
      </c>
      <c r="D10" s="105" t="str">
        <f>IFERROR(VLOOKUP($A10,'★共通（5-1-1）'!$A$9:$AH$126,4,FALSE)&amp;"","")</f>
        <v/>
      </c>
      <c r="E10" s="19" t="str">
        <f>IFERROR(VLOOKUP($A10,'★共通（5-1-1）'!$A$9:$AH$126,5,FALSE)&amp;"","")</f>
        <v/>
      </c>
      <c r="F10" s="106" t="str">
        <f>IFERROR(VLOOKUP($A10,'★共通（5-1-1）'!$A$9:$AH$126,6,FALSE)&amp;"","")</f>
        <v>・介護サービス事業者の認知症対応力の向上と利用者の介護サービスの選択に資する観点から、全ての介護サービス事業者（居宅療養管理指導を除く）を対象に、研修の受講状況等、認知症に係る事業者の取組状況について、介護サービス情報公表制度において公表することを求めることとする。</v>
      </c>
      <c r="G10" s="107" t="str">
        <f>IFERROR(VLOOKUP($A10,'★共通（5-1-1）'!$A$9:$AH$126,17,FALSE)&amp;"","")</f>
        <v>10</v>
      </c>
      <c r="H10" s="107" t="str">
        <f>IFERROR(VLOOKUP($A10,'★共通（5-1-1）'!$A$9:$AH$126,18,FALSE)&amp;"","")</f>
        <v>10</v>
      </c>
      <c r="I10" s="107" t="str">
        <f>IFERROR(VLOOKUP($A10,'★共通（5-1-1）'!$A$9:$AH$126,29,FALSE)&amp;"","")</f>
        <v>10</v>
      </c>
      <c r="J10" s="107" t="str">
        <f>IFERROR(VLOOKUP($A10,'★共通（5-1-1）'!$A$9:$AH$126,34,FALSE)&amp;"","")</f>
        <v>10</v>
      </c>
      <c r="K10" s="61"/>
      <c r="L10" s="65"/>
      <c r="M10" s="65"/>
      <c r="N10" s="61"/>
      <c r="O10" s="59"/>
    </row>
    <row r="11" spans="1:15" ht="124.5" customHeight="1">
      <c r="A11" s="105">
        <v>9</v>
      </c>
      <c r="B11" s="105" t="str">
        <f>IFERROR(VLOOKUP($A11,'★共通（5-1-1）'!$A$9:$AH$126,2,FALSE)&amp;"","")</f>
        <v>運営基準の見直し</v>
      </c>
      <c r="C11" s="106" t="str">
        <f>IFERROR(VLOOKUP($A11,'★共通（5-1-1）'!$A$9:$AH$126,3,FALSE)&amp;"","")</f>
        <v>看取り期における本人の意思を尊重したケアの充実</v>
      </c>
      <c r="D11" s="105" t="str">
        <f>IFERROR(VLOOKUP($A11,'★共通（5-1-1）'!$A$9:$AH$126,4,FALSE)&amp;"","")</f>
        <v/>
      </c>
      <c r="E11" s="19" t="str">
        <f>IFERROR(VLOOKUP($A11,'★共通（5-1-1）'!$A$9:$AH$126,5,FALSE)&amp;"","")</f>
        <v/>
      </c>
      <c r="F11" s="106" t="str">
        <f>IFERROR(VLOOKUP($A11,'★共通（5-1-1）'!$A$9:$AH$126,6,FALSE)&amp;"","")</f>
        <v>・看取り期における本人・家族との十分な話し合いや他の関係者との連携を一層充実させる観点から、訪問看護等のターミナルケア加算における対応と同様に、基本報酬（介護医療院、介護療養型医療施設、短期入所療養介護（介護老人保健施設によるものを除く））や看取りに係る加算の算定要件において、「人生の最終段階における医療・ケアの決定プロセスに関するガイドライン」等の内容に沿った取組を行うことを求める。
・ 施設系サービスについて、サービスの提供にあたり、本人の意思を尊重した医療・ケアの方針決定に対する支援に努めることを求める。</v>
      </c>
      <c r="G11" s="107" t="str">
        <f>IFERROR(VLOOKUP($A11,'★共通（5-1-1）'!$A$9:$AH$126,17,FALSE)&amp;"","")</f>
        <v/>
      </c>
      <c r="H11" s="107" t="str">
        <f>IFERROR(VLOOKUP($A11,'★共通（5-1-1）'!$A$9:$AH$126,18,FALSE)&amp;"","")</f>
        <v/>
      </c>
      <c r="I11" s="107" t="str">
        <f>IFERROR(VLOOKUP($A11,'★共通（5-1-1）'!$A$9:$AH$126,29,FALSE)&amp;"","")</f>
        <v>14</v>
      </c>
      <c r="J11" s="107" t="str">
        <f>IFERROR(VLOOKUP($A11,'★共通（5-1-1）'!$A$9:$AH$126,34,FALSE)&amp;"","")</f>
        <v/>
      </c>
      <c r="K11" s="61"/>
      <c r="L11" s="61"/>
      <c r="M11" s="61"/>
      <c r="N11" s="61"/>
      <c r="O11" s="59"/>
    </row>
    <row r="12" spans="1:15" ht="113.25" customHeight="1">
      <c r="A12" s="105">
        <v>36</v>
      </c>
      <c r="B12" s="105" t="str">
        <f>IFERROR(VLOOKUP($A12,'★共通（5-1-1）'!$A$9:$AH$126,2,FALSE)&amp;"","")</f>
        <v/>
      </c>
      <c r="C12" s="106" t="str">
        <f>IFERROR(VLOOKUP($A12,'★共通（5-1-1）'!$A$9:$AH$126,3,FALSE)&amp;"","")</f>
        <v>退院・退所時のカンファレンスにおける福祉用具専門相談員等の参画促進</v>
      </c>
      <c r="D12" s="105" t="str">
        <f>IFERROR(VLOOKUP($A12,'★共通（5-1-1）'!$A$9:$AH$126,4,FALSE)&amp;"","")</f>
        <v/>
      </c>
      <c r="E12" s="19" t="str">
        <f>IFERROR(VLOOKUP($A12,'★共通（5-1-1）'!$A$9:$AH$126,5,FALSE)&amp;"","")</f>
        <v/>
      </c>
      <c r="F12" s="106" t="str">
        <f>IFERROR(VLOOKUP($A12,'★共通（5-1-1）'!$A$9:$AH$126,6,FALSE)&amp;"","")</f>
        <v>・退院・退所時のスムーズな福祉用具貸与の利用を図る観点から、居宅介護支援の退院・退所加算や施設系サービスの退所時の支援に係る加算において求められる退院・退所時のカンファレンスについて、退院・退所後に福祉用具の貸与が見込まれる場合には、必要に応じ、福祉用具専門相談員や居宅サービスを提供する作業療法士等が参加することを明確化する。
※（１）①②③④、（２）①⑦⑧、（３）①②③④⑤の事項も参照。</v>
      </c>
      <c r="G12" s="107" t="str">
        <f>IFERROR(VLOOKUP($A12,'★共通（5-1-1）'!$A$9:$AH$126,17,FALSE)&amp;"","")</f>
        <v/>
      </c>
      <c r="H12" s="107" t="str">
        <f>IFERROR(VLOOKUP($A12,'★共通（5-1-1）'!$A$9:$AH$126,18,FALSE)&amp;"","")</f>
        <v/>
      </c>
      <c r="I12" s="107" t="str">
        <f>IFERROR(VLOOKUP($A12,'★共通（5-1-1）'!$A$9:$AH$126,29,FALSE)&amp;"","")</f>
        <v>45</v>
      </c>
      <c r="J12" s="107" t="str">
        <f>IFERROR(VLOOKUP($A12,'★共通（5-1-1）'!$A$9:$AH$126,34,FALSE)&amp;"","")</f>
        <v/>
      </c>
      <c r="K12" s="61"/>
      <c r="L12" s="61"/>
      <c r="M12" s="61"/>
      <c r="N12" s="64"/>
      <c r="O12" s="59"/>
    </row>
    <row r="13" spans="1:15" ht="267.75" customHeight="1">
      <c r="A13" s="105">
        <v>38</v>
      </c>
      <c r="B13" s="105" t="str">
        <f>IFERROR(VLOOKUP($A13,'★共通（5-1-1）'!$A$9:$AH$126,2,FALSE)&amp;"","")</f>
        <v>介護報酬の見直し</v>
      </c>
      <c r="C13" s="106" t="str">
        <f>IFERROR(VLOOKUP($A13,'★共通（5-1-1）'!$A$9:$AH$126,3,FALSE)&amp;"","")</f>
        <v>質の高いケアマネジメントの推進（特定事業所加算の見直し等）</v>
      </c>
      <c r="D13" s="105" t="str">
        <f>IFERROR(VLOOKUP($A13,'★共通（5-1-1）'!$A$9:$AH$126,4,FALSE)&amp;"","")</f>
        <v>特定事業所加算</v>
      </c>
      <c r="E13" s="19" t="str">
        <f>IFERROR(VLOOKUP($A13,'★共通（5-1-1）'!$A$9:$AH$126,5,FALSE)&amp;"","")</f>
        <v/>
      </c>
      <c r="F13" s="106" t="str">
        <f>IFERROR(VLOOKUP($A13,'★共通（5-1-1）'!$A$9:$AH$126,6,FALSE)&amp;"","")</f>
        <v xml:space="preserve">・居宅介護支援について、経営の安定化を図るとともに、質の高いケアマネジメントの一層の推進、公正中立性の確保等を図る観点から、以下の加算の見直しや対応を行う。
　ア 特定事業所加算について、以下の見直しを行う。
　　・ 必要に応じて、多様な主体等が提供する生活支援のサービス（インフォーマルサービスを含む）が包括的に提供されるような居宅サービス計画を作成していることを要件として求める。
　　・ 小規模事業所が事業所間連携により質の高いケアマネジメントを実現していくよう、事業所間連携により体制確保や対応等を行う事業所を評価する新たな区分を創設する。
　　・ 特定事業所加算（Ⅳ）について、加算（Ⅰ）から（Ⅲ）までと異なり、病院との連携や看取りへの対応の状況を要件とするものであることを踏まえ、医療と介護の連携を推進する観点から、特定事業所加算から切り離した別個の加算とする。
　イ ケアマネジメントの公正中立性の確保を図る観点から、事業者に、以下について、利用者に説明を行うとともに、介護サービス情報公表制度において公表することを求める。
　　・ 前６か月間に作成したケアプランにおける、訪問介護、通所介護、地域密着型通所介護、福祉用具貸与の各サービスの利用割合・ 前６か月間に作成したケアプランにおける、訪問介護、通所介護、地域密着型通所介護、福祉用具貸与の各サービスごとの、同一事業者によって提供されたものの割合
　ウ （介護予防）（看護）小規模多機能型居宅介護事業所連携加算について、算定率が低調であることを踏まえ、報酬体系の簡素化の観点から、廃止する。※廃止
</v>
      </c>
      <c r="G13" s="107" t="str">
        <f>IFERROR(VLOOKUP($A13,'★共通（5-1-1）'!$A$9:$AH$126,17,FALSE)&amp;"","")</f>
        <v/>
      </c>
      <c r="H13" s="107" t="str">
        <f>IFERROR(VLOOKUP($A13,'★共通（5-1-1）'!$A$9:$AH$126,18,FALSE)&amp;"","")</f>
        <v/>
      </c>
      <c r="I13" s="107" t="str">
        <f>IFERROR(VLOOKUP($A13,'★共通（5-1-1）'!$A$9:$AH$126,29,FALSE)&amp;"","")</f>
        <v>50・51・52</v>
      </c>
      <c r="J13" s="107" t="str">
        <f>IFERROR(VLOOKUP($A13,'★共通（5-1-1）'!$A$9:$AH$126,34,FALSE)&amp;"","")</f>
        <v/>
      </c>
      <c r="K13" s="61"/>
      <c r="L13" s="61"/>
      <c r="M13" s="61"/>
      <c r="N13" s="61"/>
      <c r="O13" s="59"/>
    </row>
    <row r="14" spans="1:15" ht="196.5" customHeight="1">
      <c r="A14" s="105">
        <v>39</v>
      </c>
      <c r="B14" s="105" t="str">
        <f>IFERROR(VLOOKUP($A14,'★共通（5-1-1）'!$A$9:$AH$126,2,FALSE)&amp;"","")</f>
        <v>介護報酬の見直し</v>
      </c>
      <c r="C14" s="106" t="str">
        <f>IFERROR(VLOOKUP($A14,'★共通（5-1-1）'!$A$9:$AH$126,3,FALSE)&amp;"","")</f>
        <v xml:space="preserve">逓減制における見直し
</v>
      </c>
      <c r="D14" s="105" t="str">
        <f>IFERROR(VLOOKUP($A14,'★共通（5-1-1）'!$A$9:$AH$126,4,FALSE)&amp;"","")</f>
        <v/>
      </c>
      <c r="E14" s="19" t="str">
        <f>IFERROR(VLOOKUP($A14,'★共通（5-1-1）'!$A$9:$AH$126,5,FALSE)&amp;"","")</f>
        <v/>
      </c>
      <c r="F14" s="106" t="str">
        <f>IFERROR(VLOOKUP($A14,'★共通（5-1-1）'!$A$9:$AH$126,6,FALSE)&amp;"","")</f>
        <v>・居宅介護支援について、適切なケアマネジメントの実施を確保しつつ、経営の安定化を図る観点から、介護支援専門員１人当たりの取扱件数が 40 件以上の場合40件目から、60 件以上の場合60件目からそれぞれ評価が低くなる（40 件未満は居宅介護支援費（Ⅰ）、40 件以上 60 件未満の部分は同（Ⅱ）、60 件以上の部分は同（Ⅲ）が適用される）逓減制において、一定の ICT（AI を含む）の活用又は事務職員の配置を行っている事業者については、逓減制の適用（居宅介護支援費（Ⅱ）の適用）を 45 件以上の部分からとする見直しを行う。その際、この取扱いを行う場合の逓減率（居宅介護支援費（Ⅱ）及び（Ⅲ）の単位数）について、メリハリをつけた設定とする見直しを行う。また、特定事業所加算における「介護支援専門員１人当たりの受け入れ可能な利用者数」について、この取扱いを踏まえた見直しを行う。
　また、逓減制における介護支援専門員１人当たりの取扱件数の計算に当たり、現在、事業所が自然災害や感染症等による突発的な対応で利用者を受け入れた場合は、例外的に件数に含めないこととしているが、地域の実情を踏まえ、事業所がその周辺の中山間地域等の事業所の存在状況からやむを得ず利用者を受け入れた場合についても例外的に件数に含めない取扱いを可能とする見直しを行う。</v>
      </c>
      <c r="G14" s="107" t="str">
        <f>IFERROR(VLOOKUP($A14,'★共通（5-1-1）'!$A$9:$AH$126,17,FALSE)&amp;"","")</f>
        <v/>
      </c>
      <c r="H14" s="107" t="str">
        <f>IFERROR(VLOOKUP($A14,'★共通（5-1-1）'!$A$9:$AH$126,18,FALSE)&amp;"","")</f>
        <v/>
      </c>
      <c r="I14" s="107" t="str">
        <f>IFERROR(VLOOKUP($A14,'★共通（5-1-1）'!$A$9:$AH$126,29,FALSE)&amp;"","")</f>
        <v>53</v>
      </c>
      <c r="J14" s="107" t="str">
        <f>IFERROR(VLOOKUP($A14,'★共通（5-1-1）'!$A$9:$AH$126,34,FALSE)&amp;"","")</f>
        <v/>
      </c>
      <c r="K14" s="62"/>
      <c r="L14" s="62"/>
      <c r="M14" s="62"/>
      <c r="N14" s="62"/>
      <c r="O14" s="59"/>
    </row>
    <row r="15" spans="1:15" ht="73.5" customHeight="1">
      <c r="A15" s="105">
        <v>40</v>
      </c>
      <c r="B15" s="105" t="str">
        <f>IFERROR(VLOOKUP($A15,'★共通（5-1-1）'!$A$9:$AH$126,2,FALSE)&amp;"","")</f>
        <v>介護報酬の見直し</v>
      </c>
      <c r="C15" s="106" t="str">
        <f>IFERROR(VLOOKUP($A15,'★共通（5-1-1）'!$A$9:$AH$126,3,FALSE)&amp;"","")</f>
        <v>医療機関との情報連携の強化</v>
      </c>
      <c r="D15" s="105" t="str">
        <f>IFERROR(VLOOKUP($A15,'★共通（5-1-1）'!$A$9:$AH$126,4,FALSE)&amp;"","")</f>
        <v>退院時情報連携加算</v>
      </c>
      <c r="E15" s="19" t="str">
        <f>IFERROR(VLOOKUP($A15,'★共通（5-1-1）'!$A$9:$AH$126,5,FALSE)&amp;"","")</f>
        <v>新</v>
      </c>
      <c r="F15" s="106" t="str">
        <f>IFERROR(VLOOKUP($A15,'★共通（5-1-1）'!$A$9:$AH$126,6,FALSE)&amp;"","")</f>
        <v>・居宅介護支援について、医療と介護の連携を強化し、適切なケアマネジメントの実施やケアマネジメントの質の向上を進める観点から、利用者が医療機関において医師の診察を受ける際に介護支援専門員が同席し、医師等と情報連携を行い、当該情報を踏まえてケアマネジメントを行うことを一定の場合に評価する新たな加算を創設する。※新設</v>
      </c>
      <c r="G15" s="107" t="str">
        <f>IFERROR(VLOOKUP($A15,'★共通（5-1-1）'!$A$9:$AH$126,17,FALSE)&amp;"","")</f>
        <v/>
      </c>
      <c r="H15" s="107" t="str">
        <f>IFERROR(VLOOKUP($A15,'★共通（5-1-1）'!$A$9:$AH$126,18,FALSE)&amp;"","")</f>
        <v/>
      </c>
      <c r="I15" s="107" t="str">
        <f>IFERROR(VLOOKUP($A15,'★共通（5-1-1）'!$A$9:$AH$126,29,FALSE)&amp;"","")</f>
        <v>54</v>
      </c>
      <c r="J15" s="107" t="str">
        <f>IFERROR(VLOOKUP($A15,'★共通（5-1-1）'!$A$9:$AH$126,34,FALSE)&amp;"","")</f>
        <v/>
      </c>
      <c r="K15" s="62"/>
      <c r="L15" s="62"/>
      <c r="M15" s="62"/>
      <c r="N15" s="62"/>
      <c r="O15" s="59"/>
    </row>
    <row r="16" spans="1:15" ht="106.5" customHeight="1">
      <c r="A16" s="105">
        <v>41</v>
      </c>
      <c r="B16" s="105" t="str">
        <f>IFERROR(VLOOKUP($A16,'★共通（5-1-1）'!$A$9:$AH$126,2,FALSE)&amp;"","")</f>
        <v>介護報酬の見直し</v>
      </c>
      <c r="C16" s="106" t="str">
        <f>IFERROR(VLOOKUP($A16,'★共通（5-1-1）'!$A$9:$AH$126,3,FALSE)&amp;"","")</f>
        <v>看取り期におけるサービス利用前の相談・調整等に係る評価</v>
      </c>
      <c r="D16" s="105" t="str">
        <f>IFERROR(VLOOKUP($A16,'★共通（5-1-1）'!$A$9:$AH$126,4,FALSE)&amp;"","")</f>
        <v/>
      </c>
      <c r="E16" s="19" t="str">
        <f>IFERROR(VLOOKUP($A16,'★共通（5-1-1）'!$A$9:$AH$126,5,FALSE)&amp;"","")</f>
        <v/>
      </c>
      <c r="F16" s="106" t="str">
        <f>IFERROR(VLOOKUP($A16,'★共通（5-1-1）'!$A$9:$AH$126,6,FALSE)&amp;"","")</f>
        <v>・居宅介護支援について、看取り期における適切な居宅介護支援の提供や医療と介護の連携を推進する観点から、居宅サービス等の利用に向けて介護支援専門員が利用者の退院時等にケアマネジメント業務を行ったものの利用者の死亡によりサービス利用に至らなかった場合に、モニタリングやサービス担当者会議における検討等必要なケアマネジメント業務や給付管理のための準備が行われ、介護保険サービスが提供されたものと同等に取り扱うことが適当と認められるケースについて、居宅介護支援の基本報酬の算定を可能とする見直しを行う。</v>
      </c>
      <c r="G16" s="107" t="str">
        <f>IFERROR(VLOOKUP($A16,'★共通（5-1-1）'!$A$9:$AH$126,17,FALSE)&amp;"","")</f>
        <v/>
      </c>
      <c r="H16" s="107" t="str">
        <f>IFERROR(VLOOKUP($A16,'★共通（5-1-1）'!$A$9:$AH$126,18,FALSE)&amp;"","")</f>
        <v/>
      </c>
      <c r="I16" s="107" t="str">
        <f>IFERROR(VLOOKUP($A16,'★共通（5-1-1）'!$A$9:$AH$126,29,FALSE)&amp;"","")</f>
        <v>55</v>
      </c>
      <c r="J16" s="107" t="str">
        <f>IFERROR(VLOOKUP($A16,'★共通（5-1-1）'!$A$9:$AH$126,34,FALSE)&amp;"","")</f>
        <v/>
      </c>
      <c r="K16" s="62"/>
      <c r="L16" s="62"/>
      <c r="M16" s="62"/>
      <c r="N16" s="66"/>
      <c r="O16" s="59"/>
    </row>
    <row r="17" spans="1:15" ht="85.5" customHeight="1">
      <c r="A17" s="105">
        <v>42</v>
      </c>
      <c r="B17" s="105" t="str">
        <f>IFERROR(VLOOKUP($A17,'★共通（5-1-1）'!$A$9:$AH$126,2,FALSE)&amp;"","")</f>
        <v>介護報酬の見直し</v>
      </c>
      <c r="C17" s="106" t="str">
        <f>IFERROR(VLOOKUP($A17,'★共通（5-1-1）'!$A$9:$AH$126,3,FALSE)&amp;"","")</f>
        <v xml:space="preserve">介護予防支援の充実
</v>
      </c>
      <c r="D17" s="105" t="str">
        <f>IFERROR(VLOOKUP($A17,'★共通（5-1-1）'!$A$9:$AH$126,4,FALSE)&amp;"","")</f>
        <v>委託連携加算</v>
      </c>
      <c r="E17" s="19" t="str">
        <f>IFERROR(VLOOKUP($A17,'★共通（5-1-1）'!$A$9:$AH$126,5,FALSE)&amp;"","")</f>
        <v>新</v>
      </c>
      <c r="F17" s="106" t="str">
        <f>IFERROR(VLOOKUP($A17,'★共通（5-1-1）'!$A$9:$AH$126,6,FALSE)&amp;"","")</f>
        <v>・介護予防支援について、地域包括支援センターが居宅介護支援事業者に外部委託を行いやすい環境の整備を進める観点から、地域包括支援センターが委託する個々のケアプランについて、委託時における、居宅介護支援事業者との適切な情報連携等を評価する新たな加算を創設する。※新設</v>
      </c>
      <c r="G17" s="107" t="str">
        <f>IFERROR(VLOOKUP($A17,'★共通（5-1-1）'!$A$9:$AH$126,17,FALSE)&amp;"","")</f>
        <v/>
      </c>
      <c r="H17" s="107" t="str">
        <f>IFERROR(VLOOKUP($A17,'★共通（5-1-1）'!$A$9:$AH$126,18,FALSE)&amp;"","")</f>
        <v/>
      </c>
      <c r="I17" s="107" t="str">
        <f>IFERROR(VLOOKUP($A17,'★共通（5-1-1）'!$A$9:$AH$126,29,FALSE)&amp;"","")</f>
        <v/>
      </c>
      <c r="J17" s="107" t="str">
        <f>IFERROR(VLOOKUP($A17,'★共通（5-1-1）'!$A$9:$AH$126,34,FALSE)&amp;"","")</f>
        <v>56</v>
      </c>
      <c r="K17" s="65"/>
      <c r="L17" s="65"/>
      <c r="M17" s="65"/>
      <c r="N17" s="62"/>
      <c r="O17" s="59"/>
    </row>
    <row r="18" spans="1:15" ht="91.5" customHeight="1">
      <c r="A18" s="105">
        <v>47</v>
      </c>
      <c r="B18" s="105" t="str">
        <f>IFERROR(VLOOKUP($A18,'★共通（5-1-1）'!$A$9:$AH$126,2,FALSE)&amp;"","")</f>
        <v>介護報酬の見直し</v>
      </c>
      <c r="C18" s="106" t="str">
        <f>IFERROR(VLOOKUP($A18,'★共通（5-1-1）'!$A$9:$AH$126,3,FALSE)&amp;"","")</f>
        <v xml:space="preserve">特例居宅介護サービス費による地域の実情に応じたサービス提供の確保
</v>
      </c>
      <c r="D18" s="105" t="str">
        <f>IFERROR(VLOOKUP($A18,'★共通（5-1-1）'!$A$9:$AH$126,4,FALSE)&amp;"","")</f>
        <v/>
      </c>
      <c r="E18" s="19" t="str">
        <f>IFERROR(VLOOKUP($A18,'★共通（5-1-1）'!$A$9:$AH$126,5,FALSE)&amp;"","")</f>
        <v/>
      </c>
      <c r="F18" s="106" t="str">
        <f>IFERROR(VLOOKUP($A18,'★共通（5-1-1）'!$A$9:$AH$126,6,FALSE)&amp;"","")</f>
        <v>・中山間地域等において、地域の実情に応じた柔軟なサービス提供をより可能とする観点から、令和２年の地方分権改革に関する提案募集における提案（訪問看護ステーションごとに置くべき看護師等の員数を「従うべき基準」から「参酌すべき基準」とする）も踏まえ、特例居宅介護サービス費等の対象地域と特別地域加算の対象地域について、自治体からの申請を踏まえて、それぞれについて分けて指定を行う等の対応を行う。</v>
      </c>
      <c r="G18" s="107" t="str">
        <f>IFERROR(VLOOKUP($A18,'★共通（5-1-1）'!$A$9:$AH$126,17,FALSE)&amp;"","")</f>
        <v>64</v>
      </c>
      <c r="H18" s="107" t="str">
        <f>IFERROR(VLOOKUP($A18,'★共通（5-1-1）'!$A$9:$AH$126,18,FALSE)&amp;"","")</f>
        <v/>
      </c>
      <c r="I18" s="107" t="str">
        <f>IFERROR(VLOOKUP($A18,'★共通（5-1-1）'!$A$9:$AH$126,29,FALSE)&amp;"","")</f>
        <v>64</v>
      </c>
      <c r="J18" s="107" t="str">
        <f>IFERROR(VLOOKUP($A18,'★共通（5-1-1）'!$A$9:$AH$126,34,FALSE)&amp;"","")</f>
        <v>64</v>
      </c>
      <c r="K18" s="61"/>
      <c r="L18" s="61"/>
      <c r="M18" s="61"/>
      <c r="N18" s="61"/>
      <c r="O18" s="59"/>
    </row>
    <row r="19" spans="1:15" ht="288.75" customHeight="1">
      <c r="A19" s="105">
        <v>67</v>
      </c>
      <c r="B19" s="105" t="str">
        <f>IFERROR(VLOOKUP($A19,'★共通（5-1-1）'!$A$9:$AH$126,2,FALSE)&amp;"","")</f>
        <v>介護報酬の見直し</v>
      </c>
      <c r="C19" s="106" t="str">
        <f>IFERROR(VLOOKUP($A19,'★共通（5-1-1）'!$A$9:$AH$126,3,FALSE)&amp;"","")</f>
        <v>CHASE・VISIT 情報の収集・活用と PDCA サイクルの推進</v>
      </c>
      <c r="D19" s="105" t="str">
        <f>IFERROR(VLOOKUP($A19,'★共通（5-1-1）'!$A$9:$AH$126,4,FALSE)&amp;"","")</f>
        <v xml:space="preserve">科学的介護推進体制加算Ⅰ（新）
科学的介護推進体制加算Ⅱ（新）
※認知翔対応型通所介護/
個別機能訓練加算Ⅰ
個別機能訓練加算Ⅱ（新）
</v>
      </c>
      <c r="E19" s="19" t="str">
        <f>IFERROR(VLOOKUP($A19,'★共通（5-1-1）'!$A$9:$AH$126,5,FALSE)&amp;"","")</f>
        <v/>
      </c>
      <c r="F19" s="106" t="str">
        <f>IFERROR(VLOOKUP($A19,'★共通（5-1-1）'!$A$9:$AH$126,6,FALSE)&amp;"","")</f>
        <v xml:space="preserve">・介護サービスの質の評価と科学的介護の取組を推進し、介護サービスの質の向上を図る観点から、以下の見直しを行う。
　ア 施設系サービス、通所系サービス、居住系サービス、多機能系サービスについて、CHASE の収集項目の各領域（総論（ADL）、栄養、口腔・嚥下、認知症）について、事業所の全ての利用者に係るデータを横断的に CHASEに提出してフィードバックを受け、それに基づき事業所の特性やケアの在り方等を検証して、利用者のケアプランや計画に反映させる、事業所単位での PDCA サイクルの推進・ケアの質の向上の取組を評価する新たな加算を創設する。その際、提出・活用するデータについては、サービスごとの特性や事業所の入力負担等を勘案した項目とする。加えて、詳細な既往歴や服薬情報、家族の情報等より精度の高いフィードバックを受けることができる項目を提出・活用した場合には、更なる評価を行う区分を設ける。
　イ 施設系サービス、通所系サービス、居住系サービス、多機能系サービスについて、CHASE の収集項目の各領域に関連する加算等において、利用者ごとの計画書の作成とそれに基づくケアの実施・評価・改善等を通じたPDCA サイクルの取組に加えて、 CHASE・VISIT へのデータ提出とフィードバックの活用により更なる PDCA サイクルの推進・ケアの質の向上を図ることを評価・推進する。
　ウ 介護関連データの収集・活用及び PDCA サイクルによる科学的介護を推進していく観点から、全てのサービス（居宅介護支援を除く）について、CHASE・VISIT を活用した計画の作成や事業所単位での PDCA サイクルの推進、ケアの質の向上の取組を推奨する。居宅介護支援については、各利用者のデータ及びフィードバック情報のケアマネジメントへの活用を推奨する。
　エ CHASE・VISIT を一体的に運用する観点から、VISIT 情報についても上記の枠組みに位置付けて収集・活用する。
</v>
      </c>
      <c r="G19" s="107" t="str">
        <f>IFERROR(VLOOKUP($A19,'★共通（5-1-1）'!$A$9:$AH$126,17,FALSE)&amp;"","")</f>
        <v>93
・
94
・
95</v>
      </c>
      <c r="H19" s="107" t="str">
        <f>IFERROR(VLOOKUP($A19,'★共通（5-1-1）'!$A$9:$AH$126,18,FALSE)&amp;"","")</f>
        <v>93
・
94
・
95</v>
      </c>
      <c r="I19" s="107" t="str">
        <f>IFERROR(VLOOKUP($A19,'★共通（5-1-1）'!$A$9:$AH$126,29,FALSE)&amp;"","")</f>
        <v>93
・
94
・
95</v>
      </c>
      <c r="J19" s="107" t="str">
        <f>IFERROR(VLOOKUP($A19,'★共通（5-1-1）'!$A$9:$AH$126,34,FALSE)&amp;"","")</f>
        <v>93
・
94
・
95</v>
      </c>
      <c r="K19" s="64"/>
      <c r="L19" s="61"/>
      <c r="M19" s="72"/>
      <c r="N19" s="61"/>
      <c r="O19" s="59"/>
    </row>
    <row r="20" spans="1:15" ht="209.25" customHeight="1">
      <c r="A20" s="105">
        <v>80</v>
      </c>
      <c r="B20" s="105" t="str">
        <f>IFERROR(VLOOKUP($A20,'★共通（5-1-1）'!$A$9:$AH$126,2,FALSE)&amp;"","")</f>
        <v>人員基準・設備基準</v>
      </c>
      <c r="C20" s="106" t="str">
        <f>IFERROR(VLOOKUP($A20,'★共通（5-1-1）'!$A$9:$AH$126,3,FALSE)&amp;"","")</f>
        <v>人員配置基準における両立支援への配慮</v>
      </c>
      <c r="D20" s="105" t="str">
        <f>IFERROR(VLOOKUP($A20,'★共通（5-1-1）'!$A$9:$AH$126,4,FALSE)&amp;"","")</f>
        <v/>
      </c>
      <c r="E20" s="19" t="str">
        <f>IFERROR(VLOOKUP($A20,'★共通（5-1-1）'!$A$9:$AH$126,5,FALSE)&amp;"","")</f>
        <v/>
      </c>
      <c r="F20" s="106" t="str">
        <f>IFERROR(VLOOKUP($A20,'★共通（5-1-1）'!$A$9:$AH$126,6,FALSE)&amp;"","")</f>
        <v>・介護現場において、仕事と育児や介護との両立が可能となる環境整備を進め、職員の離職防止・定着促進を図る観点から、各サービスの人員配置基準や報酬算定について、以下の見直しを行う。
　ア 「常勤」の計算に当たり、職員が育児・介護休業法による育児の短時間勤務制度を利用する場合に加えて、介護の短時間勤務制度等を利用する場合にも、週 30 時間以上の勤務で「常勤」として扱うことを認める。
　イ 「常勤換算方法」の計算に当たり、職員が育児・介護休業法による短時間勤務制度等を利用する場合、週 30 時間以上の勤務で常勤換算での計算上も１（常勤）と扱うことを認める。
　ウ 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る。
　エ ウの場合において、常勤職員の割合を要件とするサービス提供体制強化加算等の加算について、産前産後休業や育児・介護休業等を取得した当該職員についても常勤職員の割合に含めることを認める。</v>
      </c>
      <c r="G20" s="107" t="str">
        <f>IFERROR(VLOOKUP($A20,'★共通（5-1-1）'!$A$9:$AH$126,17,FALSE)&amp;"","")</f>
        <v>114</v>
      </c>
      <c r="H20" s="107" t="str">
        <f>IFERROR(VLOOKUP($A20,'★共通（5-1-1）'!$A$9:$AH$126,18,FALSE)&amp;"","")</f>
        <v>114</v>
      </c>
      <c r="I20" s="107" t="str">
        <f>IFERROR(VLOOKUP($A20,'★共通（5-1-1）'!$A$9:$AH$126,29,FALSE)&amp;"","")</f>
        <v>114</v>
      </c>
      <c r="J20" s="107" t="str">
        <f>IFERROR(VLOOKUP($A20,'★共通（5-1-1）'!$A$9:$AH$126,34,FALSE)&amp;"","")</f>
        <v>114</v>
      </c>
      <c r="K20" s="61"/>
      <c r="L20" s="61"/>
      <c r="M20" s="61"/>
      <c r="N20" s="61"/>
      <c r="O20" s="59"/>
    </row>
    <row r="21" spans="1:15" ht="59.25" customHeight="1">
      <c r="A21" s="105">
        <v>81</v>
      </c>
      <c r="B21" s="105" t="str">
        <f>IFERROR(VLOOKUP($A21,'★共通（5-1-1）'!$A$9:$AH$126,2,FALSE)&amp;"","")</f>
        <v>運営基準の見直し</v>
      </c>
      <c r="C21" s="106" t="str">
        <f>IFERROR(VLOOKUP($A21,'★共通（5-1-1）'!$A$9:$AH$126,3,FALSE)&amp;"","")</f>
        <v>ハラスメント対策の強化</v>
      </c>
      <c r="D21" s="105" t="str">
        <f>IFERROR(VLOOKUP($A21,'★共通（5-1-1）'!$A$9:$AH$126,4,FALSE)&amp;"","")</f>
        <v/>
      </c>
      <c r="E21" s="19" t="str">
        <f>IFERROR(VLOOKUP($A21,'★共通（5-1-1）'!$A$9:$AH$126,5,FALSE)&amp;"","")</f>
        <v/>
      </c>
      <c r="F21" s="106" t="str">
        <f>IFERROR(VLOOKUP($A21,'★共通（5-1-1）'!$A$9:$AH$126,6,FALSE)&amp;"","")</f>
        <v>・介護サービス事業者の適切なハラスメント対策を強化する観点から、全ての介護サービス事業者に、男女雇用機会均等法等におけるハラスメント対策に関する事業者の責務を踏まえつつ、ハラスメント対策を求めることとする。</v>
      </c>
      <c r="G21" s="107" t="str">
        <f>IFERROR(VLOOKUP($A21,'★共通（5-1-1）'!$A$9:$AH$126,17,FALSE)&amp;"","")</f>
        <v>115</v>
      </c>
      <c r="H21" s="107" t="str">
        <f>IFERROR(VLOOKUP($A21,'★共通（5-1-1）'!$A$9:$AH$126,18,FALSE)&amp;"","")</f>
        <v>115</v>
      </c>
      <c r="I21" s="107" t="str">
        <f>IFERROR(VLOOKUP($A21,'★共通（5-1-1）'!$A$9:$AH$126,29,FALSE)&amp;"","")</f>
        <v>115</v>
      </c>
      <c r="J21" s="107" t="str">
        <f>IFERROR(VLOOKUP($A21,'★共通（5-1-1）'!$A$9:$AH$126,34,FALSE)&amp;"","")</f>
        <v>115</v>
      </c>
      <c r="K21" s="61"/>
      <c r="L21" s="61"/>
      <c r="M21" s="61"/>
      <c r="N21" s="61"/>
      <c r="O21" s="59"/>
    </row>
    <row r="22" spans="1:15" ht="135.75" customHeight="1">
      <c r="A22" s="105">
        <v>85</v>
      </c>
      <c r="B22" s="105" t="str">
        <f>IFERROR(VLOOKUP($A22,'★共通（5-1-1）'!$A$9:$AH$126,2,FALSE)&amp;"","")</f>
        <v>運営基準の見直し</v>
      </c>
      <c r="C22" s="106" t="str">
        <f>IFERROR(VLOOKUP($A22,'★共通（5-1-1）'!$A$9:$AH$126,3,FALSE)&amp;"","")</f>
        <v>会議や多職種連携における ICT の活用</v>
      </c>
      <c r="D22" s="105" t="str">
        <f>IFERROR(VLOOKUP($A22,'★共通（5-1-1）'!$A$9:$AH$126,4,FALSE)&amp;"","")</f>
        <v/>
      </c>
      <c r="E22" s="19" t="str">
        <f>IFERROR(VLOOKUP($A22,'★共通（5-1-1）'!$A$9:$AH$126,5,FALSE)&amp;"","")</f>
        <v/>
      </c>
      <c r="F22" s="106" t="str">
        <f>IFERROR(VLOOKUP($A22,'★共通（5-1-1）'!$A$9:$AH$126,6,FALSE)&amp;"","")</f>
        <v>・運営基準や加算の要件等において実施が求められる各種会議等（利用者の居宅を訪問しての実施が求められるものを除く）について、感染防止や多職種連携の促進の観点から、以下の見直しを行う。
　ア 利用者等が参加せず、医療・介護の関係者のみで実施するものについて、「医療・介護関係事業者における個人情報の適切な取扱のためのガイダンス」及び「医療情報システムの安全管理に関するガイドライン」等を参考にして、テレビ電話等を活用しての実施を認める。
　イ 利用者等が参加して実施するものについて、上記に加えて、利用者等の同意を得た上で、テレビ電話等を活用しての実施を認める。</v>
      </c>
      <c r="G22" s="107" t="str">
        <f>IFERROR(VLOOKUP($A22,'★共通（5-1-1）'!$A$9:$AH$126,17,FALSE)&amp;"","")</f>
        <v>120</v>
      </c>
      <c r="H22" s="107" t="str">
        <f>IFERROR(VLOOKUP($A22,'★共通（5-1-1）'!$A$9:$AH$126,18,FALSE)&amp;"","")</f>
        <v>120</v>
      </c>
      <c r="I22" s="107" t="str">
        <f>IFERROR(VLOOKUP($A22,'★共通（5-1-1）'!$A$9:$AH$126,29,FALSE)&amp;"","")</f>
        <v>120</v>
      </c>
      <c r="J22" s="107" t="str">
        <f>IFERROR(VLOOKUP($A22,'★共通（5-1-1）'!$A$9:$AH$126,34,FALSE)&amp;"","")</f>
        <v>120</v>
      </c>
    </row>
    <row r="23" spans="1:15" ht="102.75" customHeight="1">
      <c r="A23" s="105">
        <v>97</v>
      </c>
      <c r="B23" s="105" t="str">
        <f>IFERROR(VLOOKUP($A23,'★共通（5-1-1）'!$A$9:$AH$126,2,FALSE)&amp;"","")</f>
        <v>人員基準・設備基準</v>
      </c>
      <c r="C23" s="106" t="str">
        <f>IFERROR(VLOOKUP($A23,'★共通（5-1-1）'!$A$9:$AH$126,3,FALSE)&amp;"","")</f>
        <v>利用者への説明・同意等に係る見直し</v>
      </c>
      <c r="D23" s="105" t="str">
        <f>IFERROR(VLOOKUP($A23,'★共通（5-1-1）'!$A$9:$AH$126,4,FALSE)&amp;"","")</f>
        <v/>
      </c>
      <c r="E23" s="19" t="str">
        <f>IFERROR(VLOOKUP($A23,'★共通（5-1-1）'!$A$9:$AH$126,5,FALSE)&amp;"","")</f>
        <v/>
      </c>
      <c r="F23" s="106" t="str">
        <f>IFERROR(VLOOKUP($A23,'★共通（5-1-1）'!$A$9:$AH$126,6,FALSE)&amp;"","")</f>
        <v xml:space="preserve">・利用者の利便性向上や介護サービス事業者の業務負担軽減の観点から、政府の方針も踏まえ、ケアプランや重要事項説明書等における利用者等への説明・同意について、以下の見直しを行う。
　ア 書面で説明・同意等を行うものについて、電磁的記録による対応を原則認めることとする。
　イ 利用者等の署名・押印について、求めないことが可能であること及びその場合の代替手段を明示するとともに、様式例から押印欄を削除する。
</v>
      </c>
      <c r="G23" s="107" t="str">
        <f>IFERROR(VLOOKUP($A23,'★共通（5-1-1）'!$A$9:$AH$126,17,FALSE)&amp;"","")</f>
        <v>136</v>
      </c>
      <c r="H23" s="107" t="str">
        <f>IFERROR(VLOOKUP($A23,'★共通（5-1-1）'!$A$9:$AH$126,18,FALSE)&amp;"","")</f>
        <v>136</v>
      </c>
      <c r="I23" s="107" t="str">
        <f>IFERROR(VLOOKUP($A23,'★共通（5-1-1）'!$A$9:$AH$126,29,FALSE)&amp;"","")</f>
        <v>136</v>
      </c>
      <c r="J23" s="107" t="str">
        <f>IFERROR(VLOOKUP($A23,'★共通（5-1-1）'!$A$9:$AH$126,34,FALSE)&amp;"","")</f>
        <v>136</v>
      </c>
    </row>
    <row r="24" spans="1:15" ht="89.25" customHeight="1">
      <c r="A24" s="105">
        <v>98</v>
      </c>
      <c r="B24" s="105" t="str">
        <f>IFERROR(VLOOKUP($A24,'★共通（5-1-1）'!$A$9:$AH$126,2,FALSE)&amp;"","")</f>
        <v>基本方針・指定基準等</v>
      </c>
      <c r="C24" s="106" t="str">
        <f>IFERROR(VLOOKUP($A24,'★共通（5-1-1）'!$A$9:$AH$126,3,FALSE)&amp;"","")</f>
        <v>員数の記載や変更届出の明確化</v>
      </c>
      <c r="D24" s="105" t="str">
        <f>IFERROR(VLOOKUP($A24,'★共通（5-1-1）'!$A$9:$AH$126,4,FALSE)&amp;"","")</f>
        <v/>
      </c>
      <c r="E24" s="19" t="str">
        <f>IFERROR(VLOOKUP($A24,'★共通（5-1-1）'!$A$9:$AH$126,5,FALSE)&amp;"","")</f>
        <v/>
      </c>
      <c r="F24" s="106" t="str">
        <f>IFERROR(VLOOKUP($A24,'★共通（5-1-1）'!$A$9:$AH$126,6,FALSE)&amp;"","")</f>
        <v>・介護サービス事業者の業務負担軽減やいわゆるローカルルールの解消を図る観点から、運営規程や重要事項説明書に記載する従業員の「員数」について、「○○人以上」と記載することが可能であること及び運営規程における「従業者の職種、員数及び職務の内容」について、その変更の届出は年１回で足りることを明確化する。</v>
      </c>
      <c r="G24" s="107" t="str">
        <f>IFERROR(VLOOKUP($A24,'★共通（5-1-1）'!$A$9:$AH$126,17,FALSE)&amp;"","")</f>
        <v>137</v>
      </c>
      <c r="H24" s="107" t="str">
        <f>IFERROR(VLOOKUP($A24,'★共通（5-1-1）'!$A$9:$AH$126,18,FALSE)&amp;"","")</f>
        <v>137</v>
      </c>
      <c r="I24" s="107" t="str">
        <f>IFERROR(VLOOKUP($A24,'★共通（5-1-1）'!$A$9:$AH$126,29,FALSE)&amp;"","")</f>
        <v>137</v>
      </c>
      <c r="J24" s="107" t="str">
        <f>IFERROR(VLOOKUP($A24,'★共通（5-1-1）'!$A$9:$AH$126,34,FALSE)&amp;"","")</f>
        <v>137</v>
      </c>
    </row>
    <row r="25" spans="1:15" ht="87" customHeight="1">
      <c r="A25" s="105">
        <v>99</v>
      </c>
      <c r="B25" s="105" t="str">
        <f>IFERROR(VLOOKUP($A25,'★共通（5-1-1）'!$A$9:$AH$126,2,FALSE)&amp;"","")</f>
        <v>運営基準の見直し</v>
      </c>
      <c r="C25" s="106" t="str">
        <f>IFERROR(VLOOKUP($A25,'★共通（5-1-1）'!$A$9:$AH$126,3,FALSE)&amp;"","")</f>
        <v>記録の保存等に係る見直し</v>
      </c>
      <c r="D25" s="105" t="str">
        <f>IFERROR(VLOOKUP($A25,'★共通（5-1-1）'!$A$9:$AH$126,4,FALSE)&amp;"","")</f>
        <v/>
      </c>
      <c r="E25" s="19" t="str">
        <f>IFERROR(VLOOKUP($A25,'★共通（5-1-1）'!$A$9:$AH$126,5,FALSE)&amp;"","")</f>
        <v/>
      </c>
      <c r="F25" s="106" t="str">
        <f>IFERROR(VLOOKUP($A25,'★共通（5-1-1）'!$A$9:$AH$126,6,FALSE)&amp;"","")</f>
        <v>・介護サービス事業者の業務負担軽減やいわゆるローカルルールの解消を図る観点から、介護サービス事業者における諸記録の保存、交付等について、適切な個人情報の取り扱いを求めた上で、電磁的な対応を原則認めることとし、その範囲を明確化する。また、記録の保存期間について、他の制度の取り扱いも参考としつつ、明確化を図る。</v>
      </c>
      <c r="G25" s="107" t="str">
        <f>IFERROR(VLOOKUP($A25,'★共通（5-1-1）'!$A$9:$AH$126,17,FALSE)&amp;"","")</f>
        <v>138</v>
      </c>
      <c r="H25" s="107" t="str">
        <f>IFERROR(VLOOKUP($A25,'★共通（5-1-1）'!$A$9:$AH$126,18,FALSE)&amp;"","")</f>
        <v>138</v>
      </c>
      <c r="I25" s="107" t="str">
        <f>IFERROR(VLOOKUP($A25,'★共通（5-1-1）'!$A$9:$AH$126,29,FALSE)&amp;"","")</f>
        <v>138</v>
      </c>
      <c r="J25" s="107" t="str">
        <f>IFERROR(VLOOKUP($A25,'★共通（5-1-1）'!$A$9:$AH$126,34,FALSE)&amp;"","")</f>
        <v>138</v>
      </c>
    </row>
    <row r="26" spans="1:15" ht="74.25" customHeight="1">
      <c r="A26" s="105">
        <v>100</v>
      </c>
      <c r="B26" s="105" t="str">
        <f>IFERROR(VLOOKUP($A26,'★共通（5-1-1）'!$A$9:$AH$126,2,FALSE)&amp;"","")</f>
        <v>運営基準の見直し</v>
      </c>
      <c r="C26" s="106" t="str">
        <f>IFERROR(VLOOKUP($A26,'★共通（5-1-1）'!$A$9:$AH$126,3,FALSE)&amp;"","")</f>
        <v>運営規程等の掲示に係る見直し</v>
      </c>
      <c r="D26" s="105" t="str">
        <f>IFERROR(VLOOKUP($A26,'★共通（5-1-1）'!$A$9:$AH$126,4,FALSE)&amp;"","")</f>
        <v/>
      </c>
      <c r="E26" s="19" t="str">
        <f>IFERROR(VLOOKUP($A26,'★共通（5-1-1）'!$A$9:$AH$126,5,FALSE)&amp;"","")</f>
        <v/>
      </c>
      <c r="F26" s="106" t="str">
        <f>IFERROR(VLOOKUP($A26,'★共通（5-1-1）'!$A$9:$AH$126,6,FALSE)&amp;"","")</f>
        <v>・介護サービス事業者の業務負担軽減や利用者の利便性の向上を図る観点から、運営規程等の重要事項について、事業所の掲示だけでなく、閲覧可能な形でファイル等で備え置くこと等を可能とする。</v>
      </c>
      <c r="G26" s="107" t="str">
        <f>IFERROR(VLOOKUP($A26,'★共通（5-1-1）'!$A$9:$AH$126,17,FALSE)&amp;"","")</f>
        <v>139</v>
      </c>
      <c r="H26" s="107" t="str">
        <f>IFERROR(VLOOKUP($A26,'★共通（5-1-1）'!$A$9:$AH$126,18,FALSE)&amp;"","")</f>
        <v>139</v>
      </c>
      <c r="I26" s="107" t="str">
        <f>IFERROR(VLOOKUP($A26,'★共通（5-1-1）'!$A$9:$AH$126,29,FALSE)&amp;"","")</f>
        <v>139</v>
      </c>
      <c r="J26" s="107" t="str">
        <f>IFERROR(VLOOKUP($A26,'★共通（5-1-1）'!$A$9:$AH$126,34,FALSE)&amp;"","")</f>
        <v>139</v>
      </c>
    </row>
    <row r="27" spans="1:15" ht="190.5" customHeight="1">
      <c r="A27" s="105">
        <v>111</v>
      </c>
      <c r="B27" s="105" t="str">
        <f>IFERROR(VLOOKUP($A27,'★共通（5-1-1）'!$A$9:$AH$126,2,FALSE)&amp;"","")</f>
        <v>介護報酬の見直し</v>
      </c>
      <c r="C27" s="106" t="str">
        <f>IFERROR(VLOOKUP($A27,'★共通（5-1-1）'!$A$9:$AH$126,3,FALSE)&amp;"","")</f>
        <v>生活援助の訪問回数の多い利用者等のケアプランの検証</v>
      </c>
      <c r="D27" s="105" t="str">
        <f>IFERROR(VLOOKUP($A27,'★共通（5-1-1）'!$A$9:$AH$126,4,FALSE)&amp;"","")</f>
        <v/>
      </c>
      <c r="E27" s="19" t="str">
        <f>IFERROR(VLOOKUP($A27,'★共通（5-1-1）'!$A$9:$AH$126,5,FALSE)&amp;"","")</f>
        <v/>
      </c>
      <c r="F27" s="106" t="str">
        <f>IFERROR(VLOOKUP($A27,'★共通（5-1-1）'!$A$9:$AH$126,6,FALSE)&amp;"","")</f>
        <v xml:space="preserve">・平成30 年度介護報酬改定において導入された生活援助の訪問回数が多い利用者のケアプランの検証の仕組みについて、実施の状況や効果を踏まえて、ケアマネジャーや市町村の事務負担にも配慮して、届出のあったケアプランの検証の仕方や届出頻度について、見直しを行う。具体的には、検証の仕方について、地域ケア会議のみならず、行政職員やリハビリテーション専門職を派遣する形で行うサービス担当者会議等での対応を可能とするとともに、届出頻度について、検証したケアプランの次回の届出は１年後とする。
また、より利用者の意向や状態像に合った訪問介護の提供につなげることのできるケアプランの作成に資するよう、検証方法として効率的で訪問介護サービスの利用制限にはつながらない仕組みが求められていることを踏まえ、区分支給限度基準額の利用割合が高く、かつ、訪問介護が利用サービスの大部分を占める等のケアプランを作成する居宅介護支援事業者を事業所単位で抽出するなどの点検・検証の仕組みを導入する。効率的な点検・検証の仕組みの周知期間の確保等のため、10 月から施行する。
</v>
      </c>
      <c r="G27" s="107" t="str">
        <f>IFERROR(VLOOKUP($A27,'★共通（5-1-1）'!$A$9:$AH$126,17,FALSE)&amp;"","")</f>
        <v/>
      </c>
      <c r="H27" s="107" t="str">
        <f>IFERROR(VLOOKUP($A27,'★共通（5-1-1）'!$A$9:$AH$126,18,FALSE)&amp;"","")</f>
        <v/>
      </c>
      <c r="I27" s="107" t="str">
        <f>IFERROR(VLOOKUP($A27,'★共通（5-1-1）'!$A$9:$AH$126,29,FALSE)&amp;"","")</f>
        <v>152</v>
      </c>
      <c r="J27" s="107" t="str">
        <f>IFERROR(VLOOKUP($A27,'★共通（5-1-1）'!$A$9:$AH$126,34,FALSE)&amp;"","")</f>
        <v/>
      </c>
      <c r="K27" s="55"/>
      <c r="L27" s="55"/>
      <c r="M27" s="55"/>
    </row>
    <row r="28" spans="1:15" ht="235.5" customHeight="1">
      <c r="A28" s="105">
        <v>112</v>
      </c>
      <c r="B28" s="105" t="str">
        <f>IFERROR(VLOOKUP($A28,'★共通（5-1-1）'!$A$9:$AH$126,2,FALSE)&amp;"","")</f>
        <v>運営基準の見直し</v>
      </c>
      <c r="C28" s="106" t="str">
        <f>IFERROR(VLOOKUP($A28,'★共通（5-1-1）'!$A$9:$AH$126,3,FALSE)&amp;"","")</f>
        <v>サービス付き高齢者向け住宅等における適正なサービス提供の確保</v>
      </c>
      <c r="D28" s="105" t="str">
        <f>IFERROR(VLOOKUP($A28,'★共通（5-1-1）'!$A$9:$AH$126,4,FALSE)&amp;"","")</f>
        <v/>
      </c>
      <c r="E28" s="19" t="str">
        <f>IFERROR(VLOOKUP($A28,'★共通（5-1-1）'!$A$9:$AH$126,5,FALSE)&amp;"","")</f>
        <v/>
      </c>
      <c r="F28" s="106" t="str">
        <f>IFERROR(VLOOKUP($A28,'★共通（5-1-1）'!$A$9:$AH$126,6,FALSE)&amp;"","")</f>
        <v xml:space="preserve">・サービス付き高齢者向け住宅等における適正なサービス提供を確保する観点から、以下の対応を行う。
　ア 訪問系サービス（定期巡回・随時対応型訪問介護看護を除く）、通所系サービス（地域密着型通所介護、認知症対応型通所介護を除く）及び福祉用具貸与について、事業所と同一の建物に居住する利用者に対してサービス提供を行う場合には、当該建物に居住する利用者以外に対してもサービス提供を行うよう努めることとする。また、事業所を市町村等が指定する際に、例えば、当該事業所の利用者のうち一定割合以上を当該事業所に併設する集合住宅以外の利用者とするよう努める、あるいはしなければならない等の条件を付することは差し支えないことを明確化する。
　イ 同一のサービス付き高齢者向け住宅等に居住する者のケアプランについて、区分支給限度基準額の利用割合が高い者が多い場合に、併設事業所の特定を行いつつ、当該ケアプランを作成する居宅介護支援事業者を事業所単位で抽出するなどの点検・検証を行うとともに、サービス付き高齢者向け住宅等における家賃の確認や利用者のケアプランの確認を行うことなどを通じて、介護保険サービスが入居者の自立支援等につながっているかの観点も考慮しながら、指導監督権限を持つ自治体による更なる指導の徹底を図る。居宅介護支援事業所を事業所単位で抽出するなどの点検・検証については、効率的な点検・検証の仕組みの周知期間の確保等のため、10 月から施行する。
</v>
      </c>
      <c r="G28" s="107" t="str">
        <f>IFERROR(VLOOKUP($A28,'★共通（5-1-1）'!$A$9:$AH$126,17,FALSE)&amp;"","")</f>
        <v>153</v>
      </c>
      <c r="H28" s="107" t="str">
        <f>IFERROR(VLOOKUP($A28,'★共通（5-1-1）'!$A$9:$AH$126,18,FALSE)&amp;"","")</f>
        <v/>
      </c>
      <c r="I28" s="107" t="str">
        <f>IFERROR(VLOOKUP($A28,'★共通（5-1-1）'!$A$9:$AH$126,29,FALSE)&amp;"","")</f>
        <v>153</v>
      </c>
      <c r="J28" s="107" t="str">
        <f>IFERROR(VLOOKUP($A28,'★共通（5-1-1）'!$A$9:$AH$126,34,FALSE)&amp;"","")</f>
        <v/>
      </c>
    </row>
    <row r="29" spans="1:15" ht="89.25" customHeight="1">
      <c r="A29" s="105">
        <v>114</v>
      </c>
      <c r="B29" s="105" t="str">
        <f>IFERROR(VLOOKUP($A29,'★共通（5-1-1）'!$A$9:$AH$126,2,FALSE)&amp;"","")</f>
        <v>介護報酬の見直し</v>
      </c>
      <c r="C29" s="106" t="str">
        <f>IFERROR(VLOOKUP($A29,'★共通（5-1-1）'!$A$9:$AH$126,3,FALSE)&amp;"","")</f>
        <v>居宅介護支援における（看護）小規模多機能型居宅介護事業所連携加算の廃止</v>
      </c>
      <c r="D29" s="105" t="str">
        <f>IFERROR(VLOOKUP($A29,'★共通（5-1-1）'!$A$9:$AH$126,4,FALSE)&amp;"","")</f>
        <v>小規模多機能型居宅介護事業所連携加算（廃止）
介護予防小規模多機能型居宅介護事業所連携加算（廃止）
看護小規模多機能型居宅介護事業所連携加算（廃止）</v>
      </c>
      <c r="E29" s="19" t="str">
        <f>IFERROR(VLOOKUP($A29,'★共通（5-1-1）'!$A$9:$AH$126,5,FALSE)&amp;"","")</f>
        <v/>
      </c>
      <c r="F29" s="106" t="str">
        <f>IFERROR(VLOOKUP($A29,'★共通（5-1-1）'!$A$9:$AH$126,6,FALSE)&amp;"","")</f>
        <v xml:space="preserve">・（看護）小規模多機能型居宅介護事業所連携加算について、算定実績を踏まえて、廃止する。
※ 3（１）②リハビリテーションマネジメント加算の見直し、⑨通所介護における個別機能訓練加算の見直し、⑭施設系サービスにおける口腔衛生管理の強化、⑮施設系サービスにおける栄養マネジメントの充実、5（１）⑨介護医療院の移行定着支援加算の廃止、⑩介護職員処遇改善加算（Ⅳ）及び（Ⅴ）の廃止も参照。
</v>
      </c>
      <c r="G29" s="107" t="str">
        <f>IFERROR(VLOOKUP($A29,'★共通（5-1-1）'!$A$9:$AH$126,17,FALSE)&amp;"","")</f>
        <v/>
      </c>
      <c r="H29" s="107" t="str">
        <f>IFERROR(VLOOKUP($A29,'★共通（5-1-1）'!$A$9:$AH$126,18,FALSE)&amp;"","")</f>
        <v/>
      </c>
      <c r="I29" s="107" t="str">
        <f>IFERROR(VLOOKUP($A29,'★共通（5-1-1）'!$A$9:$AH$126,29,FALSE)&amp;"","")</f>
        <v>156</v>
      </c>
      <c r="J29" s="107" t="str">
        <f>IFERROR(VLOOKUP($A29,'★共通（5-1-1）'!$A$9:$AH$126,34,FALSE)&amp;"","")</f>
        <v/>
      </c>
    </row>
    <row r="30" spans="1:15" ht="99" customHeight="1">
      <c r="A30" s="105">
        <v>116</v>
      </c>
      <c r="B30" s="105" t="str">
        <f>IFERROR(VLOOKUP($A30,'★共通（5-1-1）'!$A$9:$AH$126,2,FALSE)&amp;"","")</f>
        <v>運営基準の見直し</v>
      </c>
      <c r="C30" s="106" t="str">
        <f>IFERROR(VLOOKUP($A30,'★共通（5-1-1）'!$A$9:$AH$126,3,FALSE)&amp;"","")</f>
        <v>高齢者虐待防止の推進</v>
      </c>
      <c r="D30" s="105" t="str">
        <f>IFERROR(VLOOKUP($A30,'★共通（5-1-1）'!$A$9:$AH$126,4,FALSE)&amp;"","")</f>
        <v/>
      </c>
      <c r="E30" s="19" t="str">
        <f>IFERROR(VLOOKUP($A30,'★共通（5-1-1）'!$A$9:$AH$126,5,FALSE)&amp;"","")</f>
        <v/>
      </c>
      <c r="F30" s="106" t="str">
        <f>IFERROR(VLOOKUP($A30,'★共通（5-1-1）'!$A$9:$AH$126,6,FALSE)&amp;"","")</f>
        <v>・障害福祉サービスにおける対応も踏まえ、全ての介護サービス事業者を対象に、利用者の人権の擁護、虐待の防止等の観点から、虐待の発生又はその再発を防止するための委員会の開催、指針の整備、研修の実施、担当者を定めることを義務づける。その際、３年の経過措置期間を設けることとする。</v>
      </c>
      <c r="G30" s="107" t="str">
        <f>IFERROR(VLOOKUP($A30,'★共通（5-1-1）'!$A$9:$AH$126,17,FALSE)&amp;"","")</f>
        <v>159</v>
      </c>
      <c r="H30" s="107" t="str">
        <f>IFERROR(VLOOKUP($A30,'★共通（5-1-1）'!$A$9:$AH$126,18,FALSE)&amp;"","")</f>
        <v>159</v>
      </c>
      <c r="I30" s="107" t="str">
        <f>IFERROR(VLOOKUP($A30,'★共通（5-1-1）'!$A$9:$AH$126,29,FALSE)&amp;"","")</f>
        <v>159</v>
      </c>
      <c r="J30" s="107" t="str">
        <f>IFERROR(VLOOKUP($A30,'★共通（5-1-1）'!$A$9:$AH$126,34,FALSE)&amp;"","")</f>
        <v>159</v>
      </c>
    </row>
    <row r="31" spans="1:15" ht="212.25" customHeight="1">
      <c r="A31" s="105">
        <v>118</v>
      </c>
      <c r="B31" s="105" t="str">
        <f>IFERROR(VLOOKUP($A31,'★共通（5-1-1）'!$A$9:$AH$126,2,FALSE)&amp;"","")</f>
        <v>基本方針・指定基準等</v>
      </c>
      <c r="C31" s="106" t="str">
        <f>IFERROR(VLOOKUP($A31,'★共通（5-1-1）'!$A$9:$AH$126,3,FALSE)&amp;"","")</f>
        <v>地域区分</v>
      </c>
      <c r="D31" s="105" t="str">
        <f>IFERROR(VLOOKUP($A31,'★共通（5-1-1）'!$A$9:$AH$126,4,FALSE)&amp;"","")</f>
        <v/>
      </c>
      <c r="E31" s="19" t="str">
        <f>IFERROR(VLOOKUP($A31,'★共通（5-1-1）'!$A$9:$AH$126,5,FALSE)&amp;"","")</f>
        <v/>
      </c>
      <c r="F31" s="106" t="str">
        <f>IFERROR(VLOOKUP($A31,'★共通（5-1-1）'!$A$9:$AH$126,6,FALSE)&amp;"","")</f>
        <v>・地域区分については、「居宅介護支援事業所の管理者要件等に関する審議報告」（令和元年12 月17 日社会保障審議会介護給付費分科会）において、特例（※１）と経過措置（※２）の適用について、対象地域に対して、関係者の意見を踏まえて適切に判断するよう求めるとともに、新たな設定方法の適用についての意向を十分に確認した上で、財政中立の原則の下、令和３年度介護報酬改定において実施することが適当であるとされた。これを受けて、自治体に対して地域区分に関する意向調査を行ったところであり、その結果を令和３年度からの地域区分の級地に反映する。
（※１）隣接地域全ての地域区分が、当該地域より高い又は低い地域について、当該地域の地域区分の設定値から隣接地域の地域区分の中で一番低い区分までの範囲内で選択できることとする。あわせて、隣接地域の中に地域区分が高い地域が複数あり、その地域と当該地域の級地の差が４級地以上ある地域手当の設定がない地域（０％）又は・ 隣接地域の中に地域区分が低い地域が複数あり、その地域と当該地域の級地の差が４級地以上ある地域について、当該地域の地域区分の設定値から隣接地域のうち一番低い区分までの範囲内において区分を選択できることとする。
（※２）当該地域における平成27～29 年度の地域区分の設定値から地域区分の設定方法を適用した後の最終的な設定値までの範囲内で設定を可能とするもの（令和５年度末まで）</v>
      </c>
      <c r="G31" s="107" t="str">
        <f>IFERROR(VLOOKUP($A31,'★共通（5-1-1）'!$A$9:$AH$126,17,FALSE)&amp;"","")</f>
        <v>161
・
162</v>
      </c>
      <c r="H31" s="107" t="str">
        <f>IFERROR(VLOOKUP($A31,'★共通（5-1-1）'!$A$9:$AH$126,18,FALSE)&amp;"","")</f>
        <v>161
・
162</v>
      </c>
      <c r="I31" s="107" t="str">
        <f>IFERROR(VLOOKUP($A31,'★共通（5-1-1）'!$A$9:$AH$126,29,FALSE)&amp;"","")</f>
        <v>161
・
162</v>
      </c>
      <c r="J31" s="107" t="str">
        <f>IFERROR(VLOOKUP($A31,'★共通（5-1-1）'!$A$9:$AH$126,34,FALSE)&amp;"","")</f>
        <v>161
・
162</v>
      </c>
    </row>
    <row r="32" spans="1:15" ht="96.75" customHeight="1">
      <c r="C32" s="58"/>
      <c r="D32" s="53"/>
      <c r="E32" s="59"/>
      <c r="F32" s="58"/>
    </row>
    <row r="33" spans="3:6" ht="96.75" customHeight="1">
      <c r="C33" s="58"/>
      <c r="D33" s="53"/>
      <c r="E33" s="59"/>
      <c r="F33" s="58"/>
    </row>
    <row r="34" spans="3:6" ht="96.75" customHeight="1">
      <c r="C34" s="58"/>
      <c r="D34" s="53"/>
      <c r="E34" s="59"/>
      <c r="F34" s="58"/>
    </row>
    <row r="35" spans="3:6" ht="96.75" customHeight="1">
      <c r="C35" s="58"/>
      <c r="D35" s="53"/>
      <c r="E35" s="59"/>
      <c r="F35" s="58"/>
    </row>
    <row r="36" spans="3:6" ht="96.75" customHeight="1">
      <c r="C36" s="58"/>
      <c r="D36" s="53"/>
      <c r="E36" s="59"/>
      <c r="F36" s="58"/>
    </row>
    <row r="37" spans="3:6" ht="96.75" customHeight="1">
      <c r="C37" s="58"/>
      <c r="D37" s="53"/>
      <c r="E37" s="59"/>
      <c r="F37" s="58"/>
    </row>
    <row r="38" spans="3:6" ht="96.75" customHeight="1">
      <c r="C38" s="58"/>
      <c r="D38" s="53"/>
      <c r="E38" s="59"/>
      <c r="F38" s="94"/>
    </row>
    <row r="39" spans="3:6" ht="96.75" customHeight="1">
      <c r="C39" s="58"/>
      <c r="D39" s="53"/>
      <c r="E39" s="59"/>
      <c r="F39" s="94"/>
    </row>
    <row r="40" spans="3:6" ht="96.75" customHeight="1"/>
    <row r="41" spans="3:6" ht="96.75" customHeight="1"/>
    <row r="42" spans="3:6" ht="96.75" customHeight="1"/>
    <row r="43" spans="3:6" ht="96.75" customHeight="1"/>
    <row r="44" spans="3:6" ht="96.75" customHeight="1"/>
    <row r="45" spans="3:6" ht="96.75" customHeight="1"/>
    <row r="46" spans="3:6" ht="96.75" customHeight="1"/>
  </sheetData>
  <autoFilter ref="A6:O31"/>
  <mergeCells count="9">
    <mergeCell ref="B1:J1"/>
    <mergeCell ref="B2:J2"/>
    <mergeCell ref="B3:J3"/>
    <mergeCell ref="B5:B7"/>
    <mergeCell ref="C5:C7"/>
    <mergeCell ref="E5:E7"/>
    <mergeCell ref="F5:F7"/>
    <mergeCell ref="G4:H4"/>
    <mergeCell ref="I4:J4"/>
  </mergeCells>
  <phoneticPr fontId="2"/>
  <pageMargins left="0.51181102362204722" right="0.31496062992125984" top="0.74803149606299213" bottom="0.74803149606299213" header="0.31496062992125984" footer="0.31496062992125984"/>
  <pageSetup paperSize="9" scale="39" orientation="portrait" r:id="rId1"/>
  <headerFooter>
    <oddHeader>&amp;R資料5-1-6</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N12" sqref="M12:N14"/>
    </sheetView>
  </sheetViews>
  <sheetFormatPr defaultRowHeight="13.5"/>
  <sheetData>
    <row r="1" spans="1:1" ht="21">
      <c r="A1" s="114" t="s">
        <v>764</v>
      </c>
    </row>
    <row r="2" spans="1:1" ht="21">
      <c r="A2" s="115" t="s">
        <v>767</v>
      </c>
    </row>
    <row r="3" spans="1:1" ht="21">
      <c r="A3" s="115" t="s">
        <v>765</v>
      </c>
    </row>
    <row r="4" spans="1:1" ht="21">
      <c r="A4" s="115" t="s">
        <v>766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原本</vt:lpstr>
      <vt:lpstr>★共通（5-1-1）</vt:lpstr>
      <vt:lpstr>共通 (参照用)</vt:lpstr>
      <vt:lpstr>①訪問系（5-1-2）</vt:lpstr>
      <vt:lpstr>②通所系（5-1-3）</vt:lpstr>
      <vt:lpstr>③短期入所系，多機能系，居住系（5-1-4）</vt:lpstr>
      <vt:lpstr>④施設系（5-1-5）</vt:lpstr>
      <vt:lpstr>⑤福祉用具，居宅介護支援（5-1-6）</vt:lpstr>
      <vt:lpstr>プルダウンリスト</vt:lpstr>
      <vt:lpstr>'★共通（5-1-1）'!Print_Area</vt:lpstr>
      <vt:lpstr>'①訪問系（5-1-2）'!Print_Area</vt:lpstr>
      <vt:lpstr>'②通所系（5-1-3）'!Print_Area</vt:lpstr>
      <vt:lpstr>'③短期入所系，多機能系，居住系（5-1-4）'!Print_Area</vt:lpstr>
      <vt:lpstr>'④施設系（5-1-5）'!Print_Area</vt:lpstr>
      <vt:lpstr>'⑤福祉用具，居宅介護支援（5-1-6）'!Print_Area</vt:lpstr>
      <vt:lpstr>原本!Print_Area</vt:lpstr>
      <vt:lpstr>'★共通（5-1-1）'!Print_Titles</vt:lpstr>
      <vt:lpstr>'①訪問系（5-1-2）'!Print_Titles</vt:lpstr>
      <vt:lpstr>'②通所系（5-1-3）'!Print_Titles</vt:lpstr>
      <vt:lpstr>'③短期入所系，多機能系，居住系（5-1-4）'!Print_Titles</vt:lpstr>
      <vt:lpstr>'④施設系（5-1-5）'!Print_Titles</vt:lpstr>
      <vt:lpstr>'⑤福祉用具，居宅介護支援（5-1-6）'!Print_Titles</vt:lpstr>
      <vt:lpstr>原本!Print_Titles</vt:lpstr>
    </vt:vector>
  </TitlesOfParts>
  <Company>広島県庁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菅　桃子</cp:lastModifiedBy>
  <cp:lastPrinted>2021-03-09T06:56:30Z</cp:lastPrinted>
  <dcterms:created xsi:type="dcterms:W3CDTF">2021-02-10T05:04:11Z</dcterms:created>
  <dcterms:modified xsi:type="dcterms:W3CDTF">2021-03-26T01:23:54Z</dcterms:modified>
</cp:coreProperties>
</file>